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 tabRatio="886"/>
  </bookViews>
  <sheets>
    <sheet name="17石岐" sheetId="3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____________a1">#REF!</definedName>
    <definedName name="______aa1" hidden="1">#REF!</definedName>
    <definedName name="aaaa" hidden="1">[2]西区!$A$1:$J$84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_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 hidden="1">'[1]#REF!'!$A$1:$W$7</definedName>
    <definedName name="ffdfdsaafds">#N/A</definedName>
    <definedName name="fffff" hidden="1">'[1]#REF!'!$A$1:$W$7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社保">#N/A</definedName>
    <definedName name="a">#REF!</definedName>
    <definedName name="aa" hidden="1">'[1]#REF!'!$A$1:$W$7</definedName>
    <definedName name="WA" hidden="1">'[1]#REF!'!$A$1:$W$7</definedName>
    <definedName name="排序">#REF!</definedName>
    <definedName name="_xlnm.Print_Area" hidden="1">#REF!</definedName>
    <definedName name="a" localSheetId="0">#REF!</definedName>
    <definedName name="aaaa" localSheetId="0" hidden="1">[3]西区!$A$1:$J$84</definedName>
    <definedName name="_xlnm.Print_Area" localSheetId="0">'17石岐'!$A:$F,'17石岐'!$G$1:$N$58</definedName>
    <definedName name="排序" localSheetId="0">#REF!</definedName>
    <definedName name="_xlnm.Print_Titles" localSheetId="0">'17石岐'!$1:$5</definedName>
  </definedNames>
  <calcPr calcId="144525"/>
</workbook>
</file>

<file path=xl/sharedStrings.xml><?xml version="1.0" encoding="utf-8"?>
<sst xmlns="http://schemas.openxmlformats.org/spreadsheetml/2006/main" count="125" uniqueCount="117">
  <si>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表</t>
    </r>
    <r>
      <rPr>
        <sz val="12"/>
        <rFont val="Times New Roman"/>
        <charset val="134"/>
      </rPr>
      <t>17</t>
    </r>
  </si>
  <si>
    <t>2022年石岐街道办事处预算调整草案</t>
  </si>
  <si>
    <t>单位：万元</t>
  </si>
  <si>
    <t>收入项目</t>
  </si>
  <si>
    <r>
      <rPr>
        <b/>
        <sz val="12"/>
        <rFont val="Times New Roman"/>
        <charset val="0"/>
      </rPr>
      <t>2021</t>
    </r>
    <r>
      <rPr>
        <b/>
        <sz val="12"/>
        <rFont val="宋体"/>
        <charset val="0"/>
      </rPr>
      <t>年决算数</t>
    </r>
  </si>
  <si>
    <r>
      <rPr>
        <b/>
        <sz val="12"/>
        <rFont val="Times New Roman"/>
        <charset val="0"/>
      </rPr>
      <t>2022</t>
    </r>
    <r>
      <rPr>
        <b/>
        <sz val="12"/>
        <rFont val="宋体"/>
        <charset val="0"/>
      </rPr>
      <t>年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0"/>
      </rPr>
      <t>年初预算</t>
    </r>
  </si>
  <si>
    <t>调整变动</t>
  </si>
  <si>
    <r>
      <rPr>
        <b/>
        <sz val="12"/>
        <rFont val="Times New Roman"/>
        <charset val="0"/>
      </rPr>
      <t>2022</t>
    </r>
    <r>
      <rPr>
        <b/>
        <sz val="12"/>
        <rFont val="宋体"/>
        <charset val="0"/>
      </rPr>
      <t>年调整后预算</t>
    </r>
  </si>
  <si>
    <t>支出项目</t>
  </si>
  <si>
    <r>
      <rPr>
        <b/>
        <sz val="12"/>
        <rFont val="Times New Roman"/>
        <charset val="0"/>
      </rPr>
      <t>2021</t>
    </r>
    <r>
      <rPr>
        <b/>
        <sz val="12"/>
        <rFont val="宋体"/>
        <charset val="0"/>
      </rPr>
      <t>年预算</t>
    </r>
  </si>
  <si>
    <t>预算数</t>
  </si>
  <si>
    <r>
      <rPr>
        <b/>
        <sz val="12"/>
        <rFont val="Times New Roman"/>
        <charset val="0"/>
      </rPr>
      <t>2022</t>
    </r>
    <r>
      <rPr>
        <b/>
        <sz val="12"/>
        <rFont val="宋体"/>
        <charset val="0"/>
      </rPr>
      <t>年调整预算较</t>
    </r>
    <r>
      <rPr>
        <b/>
        <sz val="12"/>
        <rFont val="Times New Roman"/>
        <charset val="0"/>
      </rPr>
      <t>2021</t>
    </r>
    <r>
      <rPr>
        <b/>
        <sz val="12"/>
        <rFont val="宋体"/>
        <charset val="0"/>
      </rPr>
      <t>年决算增长</t>
    </r>
    <r>
      <rPr>
        <b/>
        <sz val="12"/>
        <rFont val="Times New Roman"/>
        <charset val="0"/>
      </rPr>
      <t>(%)</t>
    </r>
  </si>
  <si>
    <t>其他专项转移支付安排的调整支出</t>
  </si>
  <si>
    <t>本街道资金调整</t>
  </si>
  <si>
    <t>小计</t>
  </si>
  <si>
    <t>2022年调整预算较2021年预算增长(%)</t>
  </si>
  <si>
    <t>一、上级补助收入</t>
  </si>
  <si>
    <t>一、一般公共预算支出</t>
  </si>
  <si>
    <t>1、返还性收入</t>
  </si>
  <si>
    <t>1、一般公共服务支出</t>
  </si>
  <si>
    <t>（1）税收返还</t>
  </si>
  <si>
    <t>2、外交支出</t>
  </si>
  <si>
    <t>（2）非税返还</t>
  </si>
  <si>
    <t>3、国防支出</t>
  </si>
  <si>
    <t>（3）税收基数返还</t>
  </si>
  <si>
    <t>4、公共安全支出</t>
  </si>
  <si>
    <t>（4）四税收入返还</t>
  </si>
  <si>
    <t>5、教育支出</t>
  </si>
  <si>
    <t>（5）其他返还性收入</t>
  </si>
  <si>
    <t>6、科学技术支出</t>
  </si>
  <si>
    <t>2、一般性转移支付</t>
  </si>
  <si>
    <t>7、文化旅游体育与传媒支出</t>
  </si>
  <si>
    <t>（1）体制补助收入</t>
  </si>
  <si>
    <t>8、社会保障和就业支出</t>
  </si>
  <si>
    <t>（2）均衡性转移支付收入</t>
  </si>
  <si>
    <t>9、卫生健康支出</t>
  </si>
  <si>
    <t>（3）结算补助收入（临时救助）</t>
  </si>
  <si>
    <t>10、节能环保支出</t>
  </si>
  <si>
    <t>（4）共同财政事权转移支付收入</t>
  </si>
  <si>
    <t>11、城乡社区支出</t>
  </si>
  <si>
    <t>（5）其他一般性转移支付</t>
  </si>
  <si>
    <t>12、农林水支出</t>
  </si>
  <si>
    <t>3、专项转移支付（补助）收入</t>
  </si>
  <si>
    <t>13、交通运输支出</t>
  </si>
  <si>
    <t>4、其他</t>
  </si>
  <si>
    <t>14、资源勘探信息等支出</t>
  </si>
  <si>
    <t>二、转贷地方政府债券收入</t>
  </si>
  <si>
    <t>15、商业服务业等支出</t>
  </si>
  <si>
    <t>三、动用预算稳定调节基金</t>
  </si>
  <si>
    <t>16、金融支出</t>
  </si>
  <si>
    <t>四、调入资金</t>
  </si>
  <si>
    <t>17、援助其他地区支出</t>
  </si>
  <si>
    <t>五、上年结余</t>
  </si>
  <si>
    <t>18、自然资源海洋气象等支出</t>
  </si>
  <si>
    <t>一至五项小计</t>
  </si>
  <si>
    <t>19、住房保障支出</t>
  </si>
  <si>
    <r>
      <rPr>
        <b/>
        <sz val="12"/>
        <rFont val="宋体"/>
        <charset val="0"/>
      </rPr>
      <t>六、上级补助收入</t>
    </r>
    <r>
      <rPr>
        <b/>
        <sz val="12"/>
        <rFont val="Times New Roman"/>
        <charset val="0"/>
      </rPr>
      <t>(</t>
    </r>
    <r>
      <rPr>
        <b/>
        <sz val="12"/>
        <rFont val="宋体"/>
        <charset val="0"/>
      </rPr>
      <t>政府性基金）</t>
    </r>
  </si>
  <si>
    <t>20、粮油物资储备支出</t>
  </si>
  <si>
    <t>1、城乡社区收入</t>
  </si>
  <si>
    <t>21、灾害防治及应急管理支出</t>
  </si>
  <si>
    <t>（1）国有土地使用权出让收入</t>
  </si>
  <si>
    <t>22、预备费</t>
  </si>
  <si>
    <t>（2）污水处理费收入</t>
  </si>
  <si>
    <t>23、其他支出</t>
  </si>
  <si>
    <t>（3）城市基础设施配套费收入</t>
  </si>
  <si>
    <t>二、上解上级支出</t>
  </si>
  <si>
    <t>（4）其他收入</t>
  </si>
  <si>
    <t>其中：体制上解</t>
  </si>
  <si>
    <t>2、农林水收入</t>
  </si>
  <si>
    <t xml:space="preserve">      债务类上解</t>
  </si>
  <si>
    <t>（1）大中型水库移民后期扶持基金收入</t>
  </si>
  <si>
    <t xml:space="preserve">      其他专项上解</t>
  </si>
  <si>
    <t>（2）农业土地开发资金收入</t>
  </si>
  <si>
    <t>三、安排预算稳定调节基金</t>
  </si>
  <si>
    <t>3、社会保障和就业收入</t>
  </si>
  <si>
    <t>四、本年结余</t>
  </si>
  <si>
    <t>（1）福利彩票公益金收入</t>
  </si>
  <si>
    <t>一至四项小计</t>
  </si>
  <si>
    <t>（2）体育彩票公益金收入</t>
  </si>
  <si>
    <t>五、政府性基金预算支出</t>
  </si>
  <si>
    <t>（3）其他收入</t>
  </si>
  <si>
    <t>1、社会保障和就业支出</t>
  </si>
  <si>
    <t xml:space="preserve">      大中型水库移民后期扶持基金支出</t>
  </si>
  <si>
    <t>七、债务转贷收入（政府性基金）</t>
  </si>
  <si>
    <t>2、城乡社区支出</t>
  </si>
  <si>
    <t>八、上年结余（政府性基金）</t>
  </si>
  <si>
    <t xml:space="preserve">      国有土地使用权出让收入及对应专项债务收入安排的支出</t>
  </si>
  <si>
    <t>六至八项小计</t>
  </si>
  <si>
    <t xml:space="preserve">      农业土地开发资金安排的支出</t>
  </si>
  <si>
    <t>预算内收入总计</t>
  </si>
  <si>
    <t xml:space="preserve">      城市基础设施配套费安排的支出</t>
  </si>
  <si>
    <t>备注（已在分税分成前抵减收入的项目）：</t>
  </si>
  <si>
    <t xml:space="preserve">      污水处理费安排的支出</t>
  </si>
  <si>
    <t>1、出口退税上解</t>
  </si>
  <si>
    <t>3、其他支出</t>
  </si>
  <si>
    <t>2、体制上解</t>
  </si>
  <si>
    <t xml:space="preserve">    彩票发行销售机构业务费安排的支出</t>
  </si>
  <si>
    <t>（1）计提交通建设专项资金</t>
  </si>
  <si>
    <t xml:space="preserve">    福利彩票公益金</t>
  </si>
  <si>
    <t>（2）计提城乡居民养老保险补贴</t>
  </si>
  <si>
    <t xml:space="preserve">      其中：用于社会福利的彩票公益金支出</t>
  </si>
  <si>
    <t>（3）计提支援新疆、西藏等扶贫专项资金</t>
  </si>
  <si>
    <t xml:space="preserve">                 用于体育事业的彩票公益金支出</t>
  </si>
  <si>
    <t>（4）其他体制上解</t>
  </si>
  <si>
    <t xml:space="preserve">                 用于残疾人事业的彩票公益金支出</t>
  </si>
  <si>
    <t xml:space="preserve">     其中：税务部门征收经费</t>
  </si>
  <si>
    <t xml:space="preserve">                 其他</t>
  </si>
  <si>
    <t xml:space="preserve">                专项体制上解    </t>
  </si>
  <si>
    <t xml:space="preserve">      其他政府性基金安排的支出</t>
  </si>
  <si>
    <r>
      <rPr>
        <sz val="11"/>
        <rFont val="Times New Roman"/>
        <charset val="0"/>
      </rPr>
      <t>3</t>
    </r>
    <r>
      <rPr>
        <sz val="11"/>
        <rFont val="宋体"/>
        <charset val="0"/>
      </rPr>
      <t>、其他</t>
    </r>
  </si>
  <si>
    <t>六、上解上级支出（政府性基金）</t>
  </si>
  <si>
    <t>抵减收入合计</t>
  </si>
  <si>
    <t>其中：债务相关上解支出</t>
  </si>
  <si>
    <t>七、调出资金</t>
  </si>
  <si>
    <t>八、结转下年（政府性基金）</t>
  </si>
  <si>
    <t>五至八项小计</t>
  </si>
  <si>
    <t>预算内支出总计</t>
  </si>
</sst>
</file>

<file path=xl/styles.xml><?xml version="1.0" encoding="utf-8"?>
<styleSheet xmlns="http://schemas.openxmlformats.org/spreadsheetml/2006/main">
  <numFmts count="7">
    <numFmt numFmtId="176" formatCode="0.00_ ;[Red]\-0.00\ "/>
    <numFmt numFmtId="41" formatCode="_ * #,##0_ ;_ * \-#,##0_ ;_ * &quot;-&quot;_ ;_ @_ "/>
    <numFmt numFmtId="177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%"/>
  </numFmts>
  <fonts count="44"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24"/>
      <name val="方正小标宋简体"/>
      <charset val="134"/>
    </font>
    <font>
      <sz val="14"/>
      <name val="Times New Roman"/>
      <charset val="0"/>
    </font>
    <font>
      <b/>
      <sz val="12"/>
      <name val="Times New Roman"/>
      <charset val="0"/>
    </font>
    <font>
      <sz val="12"/>
      <name val="宋体"/>
      <charset val="0"/>
    </font>
    <font>
      <sz val="24"/>
      <name val="Times New Roman"/>
      <charset val="0"/>
    </font>
    <font>
      <b/>
      <sz val="12"/>
      <color indexed="8"/>
      <name val="宋体"/>
      <charset val="134"/>
    </font>
    <font>
      <b/>
      <sz val="12"/>
      <color indexed="8"/>
      <name val="Times New Roman"/>
      <charset val="134"/>
    </font>
    <font>
      <sz val="12"/>
      <name val="Times New Roman"/>
      <charset val="0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b/>
      <sz val="12"/>
      <name val="宋体"/>
      <charset val="0"/>
    </font>
    <font>
      <b/>
      <sz val="12"/>
      <name val="宋体"/>
      <charset val="134"/>
    </font>
    <font>
      <sz val="12"/>
      <color indexed="8"/>
      <name val="Dialog"/>
      <charset val="0"/>
    </font>
    <font>
      <b/>
      <sz val="11"/>
      <name val="宋体"/>
      <charset val="0"/>
    </font>
    <font>
      <sz val="11"/>
      <name val="Times New Roman"/>
      <charset val="0"/>
    </font>
    <font>
      <b/>
      <sz val="24"/>
      <name val="方正小标宋简体"/>
      <charset val="134"/>
    </font>
    <font>
      <b/>
      <sz val="24"/>
      <name val="Times New Roman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sz val="10"/>
      <name val="Helv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0"/>
      <name val="Arial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sz val="10"/>
      <name val="宋体"/>
      <charset val="134"/>
    </font>
    <font>
      <sz val="11"/>
      <color indexed="8"/>
      <name val="Calibri"/>
      <charset val="0"/>
    </font>
    <font>
      <sz val="11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2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31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0" borderId="5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4" applyNumberFormat="0" applyAlignment="0" applyProtection="0">
      <alignment vertical="center"/>
    </xf>
    <xf numFmtId="0" fontId="36" fillId="0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9" fillId="0" borderId="6" applyNumberFormat="0" applyAlignment="0" applyProtection="0">
      <alignment vertical="center"/>
    </xf>
    <xf numFmtId="0" fontId="34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26" fillId="7" borderId="2" applyNumberFormat="0" applyAlignment="0" applyProtection="0">
      <alignment vertical="center"/>
    </xf>
    <xf numFmtId="0" fontId="1" fillId="0" borderId="0">
      <alignment vertical="center"/>
    </xf>
    <xf numFmtId="0" fontId="39" fillId="11" borderId="8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2" fillId="0" borderId="3" applyNumberFormat="0" applyAlignment="0" applyProtection="0">
      <alignment vertical="center"/>
    </xf>
    <xf numFmtId="0" fontId="38" fillId="0" borderId="0">
      <alignment vertical="center"/>
    </xf>
    <xf numFmtId="0" fontId="37" fillId="0" borderId="7" applyNumberForma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/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Border="0" applyAlignment="0" applyProtection="0">
      <alignment vertical="center"/>
    </xf>
    <xf numFmtId="0" fontId="1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 applyFill="1">
      <alignment vertical="center"/>
    </xf>
    <xf numFmtId="0" fontId="1" fillId="0" borderId="0" xfId="0" applyFont="1" applyFill="1" applyAlignment="1"/>
    <xf numFmtId="177" fontId="2" fillId="0" borderId="0" xfId="58" applyNumberFormat="1" applyFont="1" applyFill="1" applyAlignment="1"/>
    <xf numFmtId="177" fontId="2" fillId="0" borderId="0" xfId="58" applyNumberFormat="1" applyFont="1" applyFill="1" applyAlignment="1">
      <alignment wrapText="1"/>
    </xf>
    <xf numFmtId="177" fontId="3" fillId="0" borderId="0" xfId="58" applyNumberFormat="1" applyFont="1" applyFill="1" applyAlignment="1"/>
    <xf numFmtId="0" fontId="2" fillId="0" borderId="0" xfId="0" applyFont="1" applyFill="1" applyAlignment="1"/>
    <xf numFmtId="177" fontId="2" fillId="0" borderId="0" xfId="58" applyNumberFormat="1" applyFont="1" applyFill="1" applyAlignment="1">
      <alignment vertical="center"/>
    </xf>
    <xf numFmtId="177" fontId="2" fillId="0" borderId="0" xfId="58" applyNumberFormat="1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7" fontId="5" fillId="0" borderId="0" xfId="58" applyNumberFormat="1" applyFont="1" applyFill="1" applyBorder="1" applyAlignment="1" applyProtection="1">
      <alignment horizontal="left" vertical="center"/>
      <protection locked="0"/>
    </xf>
    <xf numFmtId="177" fontId="6" fillId="0" borderId="0" xfId="58" applyNumberFormat="1" applyFont="1" applyFill="1" applyBorder="1" applyAlignment="1" applyProtection="1">
      <alignment horizontal="left" vertical="center"/>
      <protection locked="0"/>
    </xf>
    <xf numFmtId="176" fontId="7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7" fontId="6" fillId="0" borderId="1" xfId="58" applyNumberFormat="1" applyFont="1" applyFill="1" applyBorder="1" applyAlignment="1" applyProtection="1">
      <alignment horizontal="center" vertical="center"/>
      <protection locked="0"/>
    </xf>
    <xf numFmtId="177" fontId="6" fillId="0" borderId="1" xfId="58" applyNumberFormat="1" applyFont="1" applyFill="1" applyBorder="1" applyAlignment="1" applyProtection="1">
      <alignment horizontal="center" vertical="center" wrapText="1" shrinkToFit="1"/>
      <protection locked="0"/>
    </xf>
    <xf numFmtId="177" fontId="2" fillId="0" borderId="1" xfId="58" applyNumberFormat="1" applyFont="1" applyFill="1" applyBorder="1" applyAlignment="1" applyProtection="1">
      <alignment horizontal="center" vertical="center" wrapText="1" shrinkToFit="1"/>
      <protection locked="0"/>
    </xf>
    <xf numFmtId="177" fontId="6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 shrinkToFit="1"/>
    </xf>
    <xf numFmtId="177" fontId="2" fillId="0" borderId="1" xfId="58" applyNumberFormat="1" applyFont="1" applyFill="1" applyBorder="1" applyAlignment="1" applyProtection="1">
      <alignment horizontal="center" vertical="center"/>
      <protection locked="0"/>
    </xf>
    <xf numFmtId="177" fontId="6" fillId="0" borderId="1" xfId="58" applyNumberFormat="1" applyFont="1" applyFill="1" applyBorder="1" applyAlignment="1" applyProtection="1">
      <alignment horizontal="left" vertical="center"/>
      <protection locked="0"/>
    </xf>
    <xf numFmtId="177" fontId="6" fillId="0" borderId="1" xfId="58" applyNumberFormat="1" applyFont="1" applyFill="1" applyBorder="1" applyAlignment="1" applyProtection="1">
      <alignment horizontal="right" vertical="center"/>
    </xf>
    <xf numFmtId="178" fontId="6" fillId="0" borderId="1" xfId="58" applyNumberFormat="1" applyFont="1" applyFill="1" applyBorder="1" applyAlignment="1" applyProtection="1">
      <alignment horizontal="right" vertical="center"/>
    </xf>
    <xf numFmtId="177" fontId="9" fillId="0" borderId="1" xfId="58" applyNumberFormat="1" applyFont="1" applyFill="1" applyBorder="1" applyAlignment="1" applyProtection="1">
      <alignment horizontal="left" vertical="center" wrapText="1"/>
      <protection locked="0"/>
    </xf>
    <xf numFmtId="177" fontId="10" fillId="0" borderId="1" xfId="58" applyNumberFormat="1" applyFont="1" applyFill="1" applyBorder="1" applyAlignment="1" applyProtection="1">
      <alignment horizontal="right" vertical="center"/>
    </xf>
    <xf numFmtId="177" fontId="11" fillId="0" borderId="1" xfId="58" applyNumberFormat="1" applyFont="1" applyFill="1" applyBorder="1" applyAlignment="1" applyProtection="1">
      <alignment horizontal="left" vertical="center"/>
      <protection locked="0"/>
    </xf>
    <xf numFmtId="177" fontId="11" fillId="0" borderId="1" xfId="58" applyNumberFormat="1" applyFont="1" applyFill="1" applyBorder="1" applyAlignment="1" applyProtection="1">
      <alignment horizontal="right" vertical="center"/>
    </xf>
    <xf numFmtId="177" fontId="12" fillId="0" borderId="1" xfId="58" applyNumberFormat="1" applyFont="1" applyFill="1" applyBorder="1" applyAlignment="1" applyProtection="1">
      <alignment horizontal="left" vertical="center" wrapText="1"/>
      <protection locked="0"/>
    </xf>
    <xf numFmtId="177" fontId="13" fillId="0" borderId="1" xfId="58" applyNumberFormat="1" applyFont="1" applyFill="1" applyBorder="1" applyAlignment="1" applyProtection="1">
      <alignment horizontal="right" vertical="center"/>
    </xf>
    <xf numFmtId="177" fontId="11" fillId="0" borderId="1" xfId="58" applyNumberFormat="1" applyFont="1" applyFill="1" applyBorder="1" applyAlignment="1" applyProtection="1">
      <alignment horizontal="right" vertical="center"/>
      <protection locked="0"/>
    </xf>
    <xf numFmtId="177" fontId="11" fillId="0" borderId="1" xfId="58" applyNumberFormat="1" applyFont="1" applyFill="1" applyBorder="1" applyAlignment="1" applyProtection="1">
      <alignment horizontal="right" vertical="center" wrapText="1" shrinkToFit="1"/>
      <protection locked="0"/>
    </xf>
    <xf numFmtId="177" fontId="11" fillId="0" borderId="1" xfId="58" applyNumberFormat="1" applyFont="1" applyFill="1" applyBorder="1" applyAlignment="1" applyProtection="1">
      <alignment horizontal="left" vertical="center" wrapText="1" shrinkToFit="1"/>
      <protection locked="0"/>
    </xf>
    <xf numFmtId="177" fontId="2" fillId="0" borderId="1" xfId="58" applyNumberFormat="1" applyFont="1" applyFill="1" applyBorder="1" applyAlignment="1">
      <alignment vertical="center"/>
    </xf>
    <xf numFmtId="177" fontId="11" fillId="0" borderId="1" xfId="58" applyNumberFormat="1" applyFont="1" applyFill="1" applyBorder="1" applyAlignment="1" applyProtection="1">
      <alignment horizontal="right" vertical="center" wrapText="1" shrinkToFit="1"/>
    </xf>
    <xf numFmtId="177" fontId="14" fillId="0" borderId="1" xfId="58" applyNumberFormat="1" applyFont="1" applyFill="1" applyBorder="1" applyAlignment="1" applyProtection="1">
      <alignment horizontal="left" vertical="center"/>
      <protection locked="0"/>
    </xf>
    <xf numFmtId="177" fontId="6" fillId="0" borderId="1" xfId="58" applyNumberFormat="1" applyFont="1" applyFill="1" applyBorder="1" applyAlignment="1" applyProtection="1">
      <alignment horizontal="right" vertical="center" wrapText="1" shrinkToFit="1"/>
      <protection locked="0"/>
    </xf>
    <xf numFmtId="177" fontId="6" fillId="0" borderId="1" xfId="58" applyNumberFormat="1" applyFont="1" applyFill="1" applyBorder="1" applyAlignment="1" applyProtection="1">
      <alignment horizontal="right" vertical="center"/>
      <protection locked="0"/>
    </xf>
    <xf numFmtId="177" fontId="15" fillId="0" borderId="1" xfId="21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21" applyNumberFormat="1" applyFont="1" applyFill="1" applyBorder="1" applyAlignment="1" applyProtection="1">
      <alignment horizontal="left" vertical="center" wrapText="1"/>
      <protection locked="0"/>
    </xf>
    <xf numFmtId="177" fontId="9" fillId="0" borderId="1" xfId="58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84" applyNumberFormat="1" applyFont="1" applyFill="1" applyBorder="1" applyAlignment="1" applyProtection="1">
      <alignment horizontal="left" vertical="center" wrapText="1"/>
      <protection locked="0"/>
    </xf>
    <xf numFmtId="177" fontId="12" fillId="0" borderId="1" xfId="84" applyNumberFormat="1" applyFont="1" applyFill="1" applyBorder="1" applyAlignment="1" applyProtection="1">
      <alignment horizontal="left" vertical="center" wrapText="1"/>
      <protection locked="0"/>
    </xf>
    <xf numFmtId="177" fontId="16" fillId="0" borderId="1" xfId="84" applyNumberFormat="1" applyFont="1" applyFill="1" applyBorder="1" applyAlignment="1" applyProtection="1">
      <alignment horizontal="left" vertical="center" wrapText="1"/>
      <protection locked="0"/>
    </xf>
    <xf numFmtId="49" fontId="17" fillId="0" borderId="1" xfId="61" applyNumberFormat="1" applyFont="1" applyFill="1" applyBorder="1" applyAlignment="1" applyProtection="1">
      <alignment vertical="center" shrinkToFit="1"/>
    </xf>
    <xf numFmtId="177" fontId="7" fillId="0" borderId="1" xfId="84" applyNumberFormat="1" applyFont="1" applyFill="1" applyBorder="1" applyAlignment="1" applyProtection="1">
      <alignment horizontal="left" vertical="center"/>
      <protection locked="0"/>
    </xf>
    <xf numFmtId="177" fontId="11" fillId="0" borderId="1" xfId="84" applyNumberFormat="1" applyFont="1" applyFill="1" applyBorder="1" applyAlignment="1" applyProtection="1">
      <alignment horizontal="left" vertical="center"/>
      <protection locked="0"/>
    </xf>
    <xf numFmtId="1" fontId="18" fillId="0" borderId="1" xfId="74" applyNumberFormat="1" applyFont="1" applyFill="1" applyBorder="1" applyAlignment="1" applyProtection="1">
      <alignment vertical="center"/>
      <protection locked="0"/>
    </xf>
    <xf numFmtId="0" fontId="6" fillId="0" borderId="1" xfId="46" applyFont="1" applyFill="1" applyBorder="1" applyAlignment="1">
      <alignment horizontal="center" vertical="center"/>
    </xf>
    <xf numFmtId="177" fontId="11" fillId="0" borderId="0" xfId="58" applyNumberFormat="1" applyFont="1" applyFill="1" applyBorder="1" applyAlignment="1">
      <alignment horizontal="left" vertical="center"/>
    </xf>
    <xf numFmtId="177" fontId="15" fillId="0" borderId="1" xfId="64" applyNumberFormat="1" applyFont="1" applyFill="1" applyBorder="1" applyAlignment="1" applyProtection="1">
      <alignment horizontal="left" vertical="center" wrapText="1"/>
      <protection locked="0"/>
    </xf>
    <xf numFmtId="177" fontId="9" fillId="0" borderId="1" xfId="84" applyNumberFormat="1" applyFont="1" applyFill="1" applyBorder="1" applyAlignment="1" applyProtection="1">
      <alignment horizontal="center" vertical="center" wrapText="1"/>
      <protection locked="0"/>
    </xf>
    <xf numFmtId="177" fontId="11" fillId="0" borderId="0" xfId="58" applyNumberFormat="1" applyFont="1" applyFill="1" applyBorder="1" applyAlignment="1">
      <alignment horizontal="left" vertical="center" wrapText="1"/>
    </xf>
    <xf numFmtId="176" fontId="19" fillId="0" borderId="0" xfId="0" applyNumberFormat="1" applyFont="1" applyFill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177" fontId="14" fillId="0" borderId="1" xfId="58" applyNumberFormat="1" applyFont="1" applyFill="1" applyBorder="1" applyAlignment="1">
      <alignment horizontal="center" vertical="center" wrapText="1" shrinkToFit="1"/>
    </xf>
    <xf numFmtId="177" fontId="6" fillId="0" borderId="1" xfId="58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77" fontId="9" fillId="0" borderId="1" xfId="58" applyNumberFormat="1" applyFont="1" applyFill="1" applyBorder="1" applyAlignment="1" applyProtection="1">
      <alignment horizontal="center" vertical="center" wrapText="1" shrinkToFit="1"/>
      <protection locked="0"/>
    </xf>
    <xf numFmtId="177" fontId="15" fillId="0" borderId="1" xfId="58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58" applyNumberFormat="1" applyFont="1" applyFill="1" applyBorder="1" applyAlignment="1" applyProtection="1">
      <alignment horizontal="right" vertical="center"/>
    </xf>
    <xf numFmtId="177" fontId="6" fillId="0" borderId="0" xfId="58" applyNumberFormat="1" applyFont="1" applyFill="1" applyBorder="1" applyAlignment="1">
      <alignment horizontal="left" vertical="center"/>
    </xf>
  </cellXfs>
  <cellStyles count="10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Sheet1_7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大理州PPP项目进展情况月报 2015年01月 合并" xfId="18"/>
    <cellStyle name="标题" xfId="19" builtinId="15"/>
    <cellStyle name="解释性文本" xfId="20" builtinId="53"/>
    <cellStyle name="常规_08年镇区预算收支报表_2014年报表中心模板（汇总）20141010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_推荐项目表（A3）_12" xfId="26"/>
    <cellStyle name="60% - 强调文字颜色 4" xfId="27" builtinId="44"/>
    <cellStyle name="输出" xfId="28" builtinId="21"/>
    <cellStyle name="计算" xfId="29" builtinId="22"/>
    <cellStyle name="常规_二场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常规_08年镇区预算收支报表_2017年预算模板（12 17）" xfId="44"/>
    <cellStyle name="40% - 强调文字颜色 2" xfId="45" builtinId="35"/>
    <cellStyle name="常规_2015年区报表报送（财政部修订版报信息组）_2018年镇区预算报表报送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7_2016年新增项目11.8" xfId="52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常规_Sheet1_16" xfId="57"/>
    <cellStyle name="常规_2016年区预算调整（合并）" xfId="58"/>
    <cellStyle name="60% - 强调文字颜色 6" xfId="59" builtinId="52"/>
    <cellStyle name="常规_2008年预算收支草案_2014年报表中心模板（汇总）20141010" xfId="60"/>
    <cellStyle name="常规_exceltmp1" xfId="61"/>
    <cellStyle name="常规_Sheet5" xfId="62"/>
    <cellStyle name="常规_2016年新增项目11.8" xfId="63"/>
    <cellStyle name="常规_2008年预算收支草案_2014年报表中心模板（汇总）20141010_2018年镇区预算报表报送" xfId="64"/>
    <cellStyle name="常规_项目支出预算申报表" xfId="65"/>
    <cellStyle name="常规_exceltmp1_2018年中山市财政预算收支草案20180111" xfId="66"/>
    <cellStyle name="常规 2_2016年新增项目11.8" xfId="67"/>
    <cellStyle name="常规_2010年火炬区一般预算支出调整方案(过渡户）_2014年预算草案三稿(1 9)" xfId="68"/>
    <cellStyle name="千位分隔 3" xfId="69"/>
    <cellStyle name="常规_中山市市本级2010年预算内政府性基金预算收支草案_2014年预算草案三稿(1 9)" xfId="70"/>
    <cellStyle name="常规_地方国有资本经营预算、决算、预算季报系统(地方国有资本经营预算)地方国有资本经营预算收支总表" xfId="71"/>
    <cellStyle name="常规_Sheet1_3" xfId="72"/>
    <cellStyle name="常规_2018国资经营预算模板" xfId="73"/>
    <cellStyle name="常规_08年镇区预算收支报表_2018年镇区预算报表报送" xfId="74"/>
    <cellStyle name="常规 3_2016年新增项目11.8" xfId="75"/>
    <cellStyle name="常规 4" xfId="76"/>
    <cellStyle name="常规 5_2016年新增项目11.8" xfId="77"/>
    <cellStyle name="常规_Sheet1" xfId="78"/>
    <cellStyle name="常规_2016年下半年拟推介PPP项目" xfId="79"/>
    <cellStyle name="常规_副本A2009105附件3表_2014年预算草案三稿(1 9)" xfId="80"/>
    <cellStyle name="常规_Sheet1_28" xfId="81"/>
    <cellStyle name="常规_Sheet1_5" xfId="82"/>
    <cellStyle name="常规 2 2_2016年新增项目11.8" xfId="83"/>
    <cellStyle name="常规_2016年区预算调整（合并）_2018年镇区预算报表报送" xfId="84"/>
    <cellStyle name="常规_陕西省PPP项目基础库" xfId="85"/>
    <cellStyle name="常规_中山市区2018年预算草案" xfId="86"/>
    <cellStyle name="常规_2008年预算收支草案_2014年预算草案三稿(1 9)" xfId="87"/>
    <cellStyle name="常规 6_2016年新增项目11.8" xfId="88"/>
    <cellStyle name="常规_3月份PPP项目统计表" xfId="89"/>
    <cellStyle name="常规_Sheet1_4" xfId="90"/>
    <cellStyle name="常规_Sheet1_1" xfId="91"/>
    <cellStyle name="常规_Sheet1_15" xfId="92"/>
    <cellStyle name="常规_Sheet1_2" xfId="93"/>
    <cellStyle name="常规_2018年中山市财政预算收支草案20180111" xfId="94"/>
    <cellStyle name="常规 2 3" xfId="95"/>
    <cellStyle name="常规_2010年预算草案汇总表" xfId="96"/>
    <cellStyle name="常规_Sheet1_6" xfId="97"/>
    <cellStyle name="常规 11_2016年新增项目11.8" xfId="98"/>
    <cellStyle name="常规_08年镇区预算收支报表_2014年报表中心模板（汇总）20140917（拉公式）_2018年镇区预算报表报送" xfId="99"/>
    <cellStyle name="常规 2" xfId="10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2022022202222\\\Primary\&#33258;&#30001;&#20132;&#25442;&#21306;\&#30707;\&#37096;&#38376;&#25253;&#3492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reatwall\&#26700;&#38754;\2022022202222\F:\&#21326;\2014&#24180;&#36215;\&#39044;&#31639;\&#24180;&#24230;&#39044;&#31639;\2016&#24180;\&#39044;&#31639;&#31185;\&#22522;&#26412;&#25903;&#20986;&#32463;&#27982;&#20998;&#31867;&#39044;&#31639;&#36164;&#26009;\&#39044;&#31639;&#31185;2010.3.22\&#20915;&#31639;&#36164;&#26009;\2014\2014&#20915;&#31639;&#25253;&#21578;&#21450;&#25253;&#34920;\2014&#20915;&#31639;&#26684;&#24335;2015.5.15\&#65288;&#27719;&#24635;&#32456;&#31295;&#65289;2014&#20915;&#31639;&#34920;&#26684;&#24335;5.2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reatwall\&#26700;&#38754;\2022022202222\\\10.255.1.230\Users\hjy\Desktop\&#20108;&#27425;&#35843;&#25972;&#25490;&#29256;\&#25253;&#23616;&#20826;&#32452;&#29256;1123\&#65288;&#21547;&#38468;&#20214;9&#12289;10&#12289;11&#12289;12&#34920;&#26684;&#65289;2021&#24180;&#34903;&#36947;&#39044;&#31639;&#35843;&#25972;&#27719;&#24635;&#21021;&#3129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mary\&#33258;&#30001;&#20132;&#25442;&#21306;\&#30707;\&#37096;&#38376;&#25253;&#3492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Jeff\2021\2021&#24180;&#39044;&#31639;&#35843;&#25972;&#26041;&#26696;\&#21326;\2014&#24180;&#36215;\&#39044;&#31639;\&#24180;&#24230;&#39044;&#31639;\2016&#24180;\&#39044;&#31639;&#31185;\&#22522;&#26412;&#25903;&#20986;&#32463;&#27982;&#20998;&#31867;&#39044;&#31639;&#36164;&#26009;\&#39044;&#31639;&#31185;2010.3.22\&#20915;&#31639;&#36164;&#26009;\2014\2014&#20915;&#31639;&#25253;&#21578;&#21450;&#25253;&#34920;\2014&#20915;&#31639;&#26684;&#24335;2015.5.15\&#65288;&#27719;&#24635;&#32456;&#31295;&#65289;2014&#20915;&#31639;&#34920;&#26684;&#24335;5.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 "/>
      <sheetName val="#REF"/>
      <sheetName val="痸莃&quot;"/>
      <sheetName val=""/>
      <sheetName val="ú_xls_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全市公共"/>
      <sheetName val="市本级公共"/>
      <sheetName val="火炬区公共"/>
      <sheetName val="一般公共预算支出明细 "/>
      <sheetName val="三公经费"/>
      <sheetName val="全市基金"/>
      <sheetName val="市本级基金"/>
      <sheetName val="火炬区基金"/>
      <sheetName val="国资经营（全市）"/>
      <sheetName val="国资经营（市本级）"/>
      <sheetName val="国资经营（火炬区）"/>
      <sheetName val="社保基金预算"/>
      <sheetName val="汇总"/>
      <sheetName val="石岐"/>
      <sheetName val="东区"/>
      <sheetName val="西区"/>
      <sheetName val="南区"/>
      <sheetName val="五桂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（收入）"/>
      <sheetName val="汇总表（支出）"/>
      <sheetName val="石岐"/>
      <sheetName val="西区"/>
      <sheetName val="南区"/>
      <sheetName val="五桂山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 "/>
      <sheetName val="#REF"/>
      <sheetName val="痸莃&quot;"/>
      <sheetName val=""/>
      <sheetName val="ú_xls_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全市公共"/>
      <sheetName val="市本级公共"/>
      <sheetName val="火炬区公共"/>
      <sheetName val="一般公共预算支出明细 "/>
      <sheetName val="三公经费"/>
      <sheetName val="全市基金"/>
      <sheetName val="市本级基金"/>
      <sheetName val="火炬区基金"/>
      <sheetName val="国资经营（全市）"/>
      <sheetName val="国资经营（市本级）"/>
      <sheetName val="国资经营（火炬区）"/>
      <sheetName val="社保基金预算"/>
      <sheetName val="汇总"/>
      <sheetName val="石岐"/>
      <sheetName val="东区"/>
      <sheetName val="西区"/>
      <sheetName val="南区"/>
      <sheetName val="五桂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95"/>
  <sheetViews>
    <sheetView showZeros="0" tabSelected="1" view="pageBreakPreview" zoomScale="70" zoomScaleNormal="75" zoomScaleSheetLayoutView="70" workbookViewId="0">
      <pane ySplit="5" topLeftCell="A6" activePane="bottomLeft" state="frozen"/>
      <selection/>
      <selection pane="bottomLeft" activeCell="D6" sqref="D6"/>
    </sheetView>
  </sheetViews>
  <sheetFormatPr defaultColWidth="9.81481481481481" defaultRowHeight="15.6"/>
  <cols>
    <col min="1" max="1" width="43.6296296296296" style="2" customWidth="1"/>
    <col min="2" max="6" width="17.6296296296296" style="2" customWidth="1"/>
    <col min="7" max="7" width="30.6296296296296" style="3" customWidth="1"/>
    <col min="8" max="9" width="14.6296296296296" style="2" customWidth="1"/>
    <col min="10" max="12" width="14.6296296296296" style="4" customWidth="1"/>
    <col min="13" max="14" width="14.6296296296296" style="2" customWidth="1"/>
    <col min="15" max="254" width="9.4537037037037" style="2"/>
    <col min="255" max="255" width="9.81481481481481" style="5"/>
    <col min="256" max="16384" width="9.81481481481481" style="1"/>
  </cols>
  <sheetData>
    <row r="1" ht="25" customHeight="1" spans="1:7">
      <c r="A1" s="6" t="s">
        <v>0</v>
      </c>
      <c r="G1" s="7" t="s">
        <v>0</v>
      </c>
    </row>
    <row r="2" s="1" customFormat="1" ht="40" customHeight="1" spans="1:255">
      <c r="A2" s="8" t="s">
        <v>1</v>
      </c>
      <c r="B2" s="8"/>
      <c r="C2" s="8"/>
      <c r="D2" s="8"/>
      <c r="E2" s="8"/>
      <c r="F2" s="8"/>
      <c r="G2" s="9" t="s">
        <v>1</v>
      </c>
      <c r="H2" s="8"/>
      <c r="I2" s="8"/>
      <c r="J2" s="53"/>
      <c r="K2" s="53"/>
      <c r="L2" s="53"/>
      <c r="M2" s="8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5"/>
    </row>
    <row r="3" s="1" customFormat="1" ht="25" customHeight="1" spans="1:255">
      <c r="A3" s="10"/>
      <c r="B3" s="10"/>
      <c r="C3" s="11"/>
      <c r="D3" s="11"/>
      <c r="E3" s="11"/>
      <c r="F3" s="12" t="s">
        <v>2</v>
      </c>
      <c r="G3" s="13"/>
      <c r="H3" s="14"/>
      <c r="I3" s="14"/>
      <c r="J3" s="54"/>
      <c r="K3" s="54"/>
      <c r="L3" s="54"/>
      <c r="M3" s="14"/>
      <c r="N3" s="12" t="s">
        <v>2</v>
      </c>
      <c r="O3" s="14"/>
      <c r="P3" s="14"/>
      <c r="Q3" s="14"/>
      <c r="R3" s="14"/>
      <c r="S3" s="14"/>
      <c r="T3" s="14"/>
      <c r="U3" s="14"/>
      <c r="V3" s="14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5"/>
    </row>
    <row r="4" s="1" customFormat="1" ht="40" customHeight="1" spans="1:255">
      <c r="A4" s="15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7"/>
      <c r="G4" s="18" t="s">
        <v>8</v>
      </c>
      <c r="H4" s="16" t="s">
        <v>9</v>
      </c>
      <c r="I4" s="18" t="s">
        <v>5</v>
      </c>
      <c r="J4" s="55" t="s">
        <v>6</v>
      </c>
      <c r="K4" s="56"/>
      <c r="L4" s="56"/>
      <c r="M4" s="16" t="s">
        <v>7</v>
      </c>
      <c r="N4" s="1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5"/>
    </row>
    <row r="5" s="1" customFormat="1" ht="80" customHeight="1" spans="1:255">
      <c r="A5" s="15"/>
      <c r="B5" s="19"/>
      <c r="C5" s="19"/>
      <c r="D5" s="20"/>
      <c r="E5" s="16" t="s">
        <v>10</v>
      </c>
      <c r="F5" s="16" t="s">
        <v>11</v>
      </c>
      <c r="G5" s="18"/>
      <c r="H5" s="19"/>
      <c r="I5" s="57"/>
      <c r="J5" s="58" t="s">
        <v>12</v>
      </c>
      <c r="K5" s="59" t="s">
        <v>13</v>
      </c>
      <c r="L5" s="60" t="s">
        <v>14</v>
      </c>
      <c r="M5" s="16" t="s">
        <v>10</v>
      </c>
      <c r="N5" s="59" t="s">
        <v>15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5"/>
    </row>
    <row r="6" s="1" customFormat="1" ht="40" customHeight="1" spans="1:255">
      <c r="A6" s="21" t="s">
        <v>16</v>
      </c>
      <c r="B6" s="22">
        <f>B7+B13+B19+B20</f>
        <v>63529</v>
      </c>
      <c r="C6" s="22">
        <f>C7+C13+C19+C20</f>
        <v>99826</v>
      </c>
      <c r="D6" s="22">
        <f>D7+D13+D19+D20</f>
        <v>8203</v>
      </c>
      <c r="E6" s="22">
        <f>E7+E13+E19+E20</f>
        <v>108029</v>
      </c>
      <c r="F6" s="23">
        <f>E6/B6-1</f>
        <v>0.700467503030112</v>
      </c>
      <c r="G6" s="24" t="s">
        <v>17</v>
      </c>
      <c r="H6" s="25">
        <f t="shared" ref="H6:J6" si="0">SUM(H7:H29)</f>
        <v>95056</v>
      </c>
      <c r="I6" s="25">
        <f t="shared" si="0"/>
        <v>124923</v>
      </c>
      <c r="J6" s="25">
        <f t="shared" si="0"/>
        <v>9448</v>
      </c>
      <c r="K6" s="25">
        <f t="shared" ref="H6:M6" si="1">SUM(K7:K29)</f>
        <v>66</v>
      </c>
      <c r="L6" s="25">
        <f t="shared" si="1"/>
        <v>9514</v>
      </c>
      <c r="M6" s="25">
        <f t="shared" si="1"/>
        <v>134437</v>
      </c>
      <c r="N6" s="61">
        <f>M6/H6-1</f>
        <v>0.414292627503787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5"/>
    </row>
    <row r="7" s="1" customFormat="1" ht="40" customHeight="1" spans="1:255">
      <c r="A7" s="26" t="s">
        <v>18</v>
      </c>
      <c r="B7" s="27">
        <f>SUM(B8:B12)</f>
        <v>53642</v>
      </c>
      <c r="C7" s="27">
        <f>SUM(C8:C12)</f>
        <v>98885</v>
      </c>
      <c r="D7" s="22">
        <f>SUM(D8:D12)</f>
        <v>-14951</v>
      </c>
      <c r="E7" s="22">
        <f>SUM(E8:E12)</f>
        <v>83934</v>
      </c>
      <c r="F7" s="23">
        <f t="shared" ref="F7:F54" si="2">E7/B7-1</f>
        <v>0.564706759628649</v>
      </c>
      <c r="G7" s="28" t="s">
        <v>19</v>
      </c>
      <c r="H7" s="29">
        <v>10779</v>
      </c>
      <c r="I7" s="29">
        <v>16179</v>
      </c>
      <c r="J7" s="25">
        <v>516</v>
      </c>
      <c r="K7" s="25">
        <v>-365</v>
      </c>
      <c r="L7" s="25">
        <f>J7+K7</f>
        <v>151</v>
      </c>
      <c r="M7" s="25">
        <f>I7+L7</f>
        <v>16330</v>
      </c>
      <c r="N7" s="61">
        <f t="shared" ref="N7:N38" si="3">M7/H7-1</f>
        <v>0.514982836997866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5"/>
    </row>
    <row r="8" s="1" customFormat="1" ht="40" customHeight="1" spans="1:255">
      <c r="A8" s="26" t="s">
        <v>20</v>
      </c>
      <c r="B8" s="27">
        <v>33430</v>
      </c>
      <c r="C8" s="27">
        <v>40000</v>
      </c>
      <c r="D8" s="25">
        <v>3610</v>
      </c>
      <c r="E8" s="22">
        <f>C8+D8</f>
        <v>43610</v>
      </c>
      <c r="F8" s="23">
        <f t="shared" si="2"/>
        <v>0.304516900987137</v>
      </c>
      <c r="G8" s="28" t="s">
        <v>21</v>
      </c>
      <c r="H8" s="29"/>
      <c r="I8" s="29"/>
      <c r="J8" s="25"/>
      <c r="K8" s="25"/>
      <c r="L8" s="25">
        <f t="shared" ref="L8:L29" si="4">J8+K8</f>
        <v>0</v>
      </c>
      <c r="M8" s="25">
        <f t="shared" ref="M8:M34" si="5">I8+L8</f>
        <v>0</v>
      </c>
      <c r="N8" s="61" t="e">
        <f t="shared" si="3"/>
        <v>#DIV/0!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5"/>
    </row>
    <row r="9" s="1" customFormat="1" ht="40" customHeight="1" spans="1:255">
      <c r="A9" s="26" t="s">
        <v>22</v>
      </c>
      <c r="B9" s="30">
        <v>11909</v>
      </c>
      <c r="C9" s="30">
        <v>50582</v>
      </c>
      <c r="D9" s="22">
        <v>-18561</v>
      </c>
      <c r="E9" s="22">
        <f t="shared" ref="E9:E22" si="6">C9+D9</f>
        <v>32021</v>
      </c>
      <c r="F9" s="23">
        <f t="shared" si="2"/>
        <v>1.68880678478462</v>
      </c>
      <c r="G9" s="28" t="s">
        <v>23</v>
      </c>
      <c r="H9" s="29"/>
      <c r="I9" s="29"/>
      <c r="J9" s="25"/>
      <c r="K9" s="25"/>
      <c r="L9" s="25">
        <f t="shared" si="4"/>
        <v>0</v>
      </c>
      <c r="M9" s="25">
        <f t="shared" si="5"/>
        <v>0</v>
      </c>
      <c r="N9" s="61" t="e">
        <f t="shared" si="3"/>
        <v>#DIV/0!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5"/>
    </row>
    <row r="10" s="1" customFormat="1" ht="40" customHeight="1" spans="1:255">
      <c r="A10" s="26" t="s">
        <v>24</v>
      </c>
      <c r="B10" s="30">
        <v>701</v>
      </c>
      <c r="C10" s="30">
        <v>701</v>
      </c>
      <c r="D10" s="22"/>
      <c r="E10" s="22">
        <f t="shared" si="6"/>
        <v>701</v>
      </c>
      <c r="F10" s="23">
        <f t="shared" si="2"/>
        <v>0</v>
      </c>
      <c r="G10" s="28" t="s">
        <v>25</v>
      </c>
      <c r="H10" s="29">
        <v>17262</v>
      </c>
      <c r="I10" s="29">
        <v>23049</v>
      </c>
      <c r="J10" s="25">
        <v>95</v>
      </c>
      <c r="K10" s="25">
        <v>-18</v>
      </c>
      <c r="L10" s="25">
        <f t="shared" si="4"/>
        <v>77</v>
      </c>
      <c r="M10" s="25">
        <f t="shared" si="5"/>
        <v>23126</v>
      </c>
      <c r="N10" s="61">
        <f t="shared" si="3"/>
        <v>0.339705711968486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5"/>
    </row>
    <row r="11" s="1" customFormat="1" ht="40" customHeight="1" spans="1:255">
      <c r="A11" s="26" t="s">
        <v>26</v>
      </c>
      <c r="B11" s="30">
        <v>2648</v>
      </c>
      <c r="C11" s="30">
        <v>2648</v>
      </c>
      <c r="D11" s="22"/>
      <c r="E11" s="22">
        <f t="shared" si="6"/>
        <v>2648</v>
      </c>
      <c r="F11" s="23">
        <f t="shared" si="2"/>
        <v>0</v>
      </c>
      <c r="G11" s="28" t="s">
        <v>27</v>
      </c>
      <c r="H11" s="29">
        <v>26109</v>
      </c>
      <c r="I11" s="29">
        <v>37421</v>
      </c>
      <c r="J11" s="25">
        <v>1786</v>
      </c>
      <c r="K11" s="25">
        <v>2368</v>
      </c>
      <c r="L11" s="25">
        <f t="shared" si="4"/>
        <v>4154</v>
      </c>
      <c r="M11" s="25">
        <f t="shared" si="5"/>
        <v>41575</v>
      </c>
      <c r="N11" s="61">
        <f t="shared" si="3"/>
        <v>0.592362786778506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5"/>
    </row>
    <row r="12" s="1" customFormat="1" ht="40" customHeight="1" spans="1:255">
      <c r="A12" s="26" t="s">
        <v>28</v>
      </c>
      <c r="B12" s="31">
        <v>4954</v>
      </c>
      <c r="C12" s="30">
        <v>4954</v>
      </c>
      <c r="D12" s="22"/>
      <c r="E12" s="22">
        <f t="shared" si="6"/>
        <v>4954</v>
      </c>
      <c r="F12" s="23">
        <f t="shared" si="2"/>
        <v>0</v>
      </c>
      <c r="G12" s="28" t="s">
        <v>29</v>
      </c>
      <c r="H12" s="29">
        <v>1002</v>
      </c>
      <c r="I12" s="29">
        <v>1000</v>
      </c>
      <c r="J12" s="25">
        <v>104</v>
      </c>
      <c r="K12" s="25"/>
      <c r="L12" s="25">
        <f t="shared" si="4"/>
        <v>104</v>
      </c>
      <c r="M12" s="25">
        <f t="shared" si="5"/>
        <v>1104</v>
      </c>
      <c r="N12" s="61">
        <f t="shared" si="3"/>
        <v>0.101796407185629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5"/>
    </row>
    <row r="13" s="1" customFormat="1" ht="40" customHeight="1" spans="1:255">
      <c r="A13" s="26" t="s">
        <v>30</v>
      </c>
      <c r="B13" s="27">
        <f>SUM(B14:B18)</f>
        <v>1433</v>
      </c>
      <c r="C13" s="27">
        <f>SUM(C14:C18)</f>
        <v>941</v>
      </c>
      <c r="D13" s="22">
        <f>SUM(D14:D18)</f>
        <v>13706</v>
      </c>
      <c r="E13" s="22">
        <f>SUM(E14:E18)</f>
        <v>14647</v>
      </c>
      <c r="F13" s="23">
        <f t="shared" si="2"/>
        <v>9.22121423586881</v>
      </c>
      <c r="G13" s="28" t="s">
        <v>31</v>
      </c>
      <c r="H13" s="29">
        <v>2472</v>
      </c>
      <c r="I13" s="29">
        <v>3434</v>
      </c>
      <c r="J13" s="25">
        <v>94</v>
      </c>
      <c r="K13" s="25">
        <v>670</v>
      </c>
      <c r="L13" s="25">
        <f t="shared" si="4"/>
        <v>764</v>
      </c>
      <c r="M13" s="25">
        <f t="shared" si="5"/>
        <v>4198</v>
      </c>
      <c r="N13" s="61">
        <f t="shared" si="3"/>
        <v>0.698220064724919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5"/>
    </row>
    <row r="14" s="1" customFormat="1" ht="40" customHeight="1" spans="1:255">
      <c r="A14" s="32" t="s">
        <v>32</v>
      </c>
      <c r="B14" s="30">
        <v>941</v>
      </c>
      <c r="C14" s="30">
        <v>941</v>
      </c>
      <c r="D14" s="22"/>
      <c r="E14" s="22">
        <f t="shared" si="6"/>
        <v>941</v>
      </c>
      <c r="F14" s="23">
        <f t="shared" si="2"/>
        <v>0</v>
      </c>
      <c r="G14" s="28" t="s">
        <v>33</v>
      </c>
      <c r="H14" s="29">
        <v>11752</v>
      </c>
      <c r="I14" s="29">
        <v>19321</v>
      </c>
      <c r="J14" s="25">
        <v>2427</v>
      </c>
      <c r="K14" s="25">
        <v>-1186</v>
      </c>
      <c r="L14" s="25">
        <f t="shared" si="4"/>
        <v>1241</v>
      </c>
      <c r="M14" s="25">
        <f t="shared" si="5"/>
        <v>20562</v>
      </c>
      <c r="N14" s="61">
        <f t="shared" si="3"/>
        <v>0.749659632402995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5"/>
    </row>
    <row r="15" s="1" customFormat="1" ht="40" customHeight="1" spans="1:255">
      <c r="A15" s="32" t="s">
        <v>34</v>
      </c>
      <c r="B15" s="30">
        <v>492</v>
      </c>
      <c r="C15" s="30"/>
      <c r="D15" s="22">
        <v>448</v>
      </c>
      <c r="E15" s="22">
        <f t="shared" si="6"/>
        <v>448</v>
      </c>
      <c r="F15" s="23">
        <f t="shared" si="2"/>
        <v>-0.0894308943089431</v>
      </c>
      <c r="G15" s="28" t="s">
        <v>35</v>
      </c>
      <c r="H15" s="29">
        <v>9695</v>
      </c>
      <c r="I15" s="29">
        <v>10589</v>
      </c>
      <c r="J15" s="25">
        <v>4094</v>
      </c>
      <c r="K15" s="25">
        <v>-389</v>
      </c>
      <c r="L15" s="25">
        <f t="shared" si="4"/>
        <v>3705</v>
      </c>
      <c r="M15" s="25">
        <f t="shared" si="5"/>
        <v>14294</v>
      </c>
      <c r="N15" s="61">
        <f t="shared" si="3"/>
        <v>0.474368231046931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5"/>
    </row>
    <row r="16" s="1" customFormat="1" ht="40" customHeight="1" spans="1:255">
      <c r="A16" s="32" t="s">
        <v>36</v>
      </c>
      <c r="B16" s="31"/>
      <c r="C16" s="30"/>
      <c r="D16" s="22"/>
      <c r="E16" s="22">
        <f t="shared" si="6"/>
        <v>0</v>
      </c>
      <c r="F16" s="23" t="e">
        <f t="shared" si="2"/>
        <v>#DIV/0!</v>
      </c>
      <c r="G16" s="28" t="s">
        <v>37</v>
      </c>
      <c r="H16" s="29">
        <v>5417</v>
      </c>
      <c r="I16" s="29">
        <v>6559</v>
      </c>
      <c r="J16" s="25">
        <v>4</v>
      </c>
      <c r="K16" s="25">
        <v>-2</v>
      </c>
      <c r="L16" s="25">
        <f t="shared" si="4"/>
        <v>2</v>
      </c>
      <c r="M16" s="25">
        <f t="shared" si="5"/>
        <v>6561</v>
      </c>
      <c r="N16" s="61">
        <f t="shared" si="3"/>
        <v>0.211187003876685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5"/>
    </row>
    <row r="17" s="1" customFormat="1" ht="40" customHeight="1" spans="1:255">
      <c r="A17" s="33" t="s">
        <v>38</v>
      </c>
      <c r="B17" s="30"/>
      <c r="C17" s="30"/>
      <c r="D17" s="22">
        <v>1821</v>
      </c>
      <c r="E17" s="22">
        <f t="shared" si="6"/>
        <v>1821</v>
      </c>
      <c r="F17" s="23" t="e">
        <f t="shared" si="2"/>
        <v>#DIV/0!</v>
      </c>
      <c r="G17" s="28" t="s">
        <v>39</v>
      </c>
      <c r="H17" s="29">
        <v>8035</v>
      </c>
      <c r="I17" s="29">
        <v>5717</v>
      </c>
      <c r="J17" s="25">
        <v>90</v>
      </c>
      <c r="K17" s="25">
        <v>-55</v>
      </c>
      <c r="L17" s="25">
        <f t="shared" si="4"/>
        <v>35</v>
      </c>
      <c r="M17" s="25">
        <f t="shared" si="5"/>
        <v>5752</v>
      </c>
      <c r="N17" s="61">
        <f t="shared" si="3"/>
        <v>-0.284131922837586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5"/>
    </row>
    <row r="18" s="1" customFormat="1" ht="40" customHeight="1" spans="1:255">
      <c r="A18" s="33" t="s">
        <v>40</v>
      </c>
      <c r="B18" s="31"/>
      <c r="C18" s="30"/>
      <c r="D18" s="22">
        <v>11437</v>
      </c>
      <c r="E18" s="22">
        <f t="shared" si="6"/>
        <v>11437</v>
      </c>
      <c r="F18" s="23" t="e">
        <f t="shared" si="2"/>
        <v>#DIV/0!</v>
      </c>
      <c r="G18" s="28" t="s">
        <v>41</v>
      </c>
      <c r="H18" s="29">
        <v>671</v>
      </c>
      <c r="I18" s="29">
        <v>281</v>
      </c>
      <c r="J18" s="25">
        <v>68</v>
      </c>
      <c r="K18" s="25">
        <v>7</v>
      </c>
      <c r="L18" s="25">
        <f t="shared" si="4"/>
        <v>75</v>
      </c>
      <c r="M18" s="25">
        <f t="shared" si="5"/>
        <v>356</v>
      </c>
      <c r="N18" s="61">
        <f t="shared" si="3"/>
        <v>-0.469448584202683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5"/>
    </row>
    <row r="19" s="1" customFormat="1" ht="40" customHeight="1" spans="1:255">
      <c r="A19" s="33" t="s">
        <v>42</v>
      </c>
      <c r="B19" s="34">
        <v>8454</v>
      </c>
      <c r="C19" s="34"/>
      <c r="D19" s="22">
        <v>9448</v>
      </c>
      <c r="E19" s="22">
        <f t="shared" si="6"/>
        <v>9448</v>
      </c>
      <c r="F19" s="23">
        <f t="shared" si="2"/>
        <v>0.117577478116868</v>
      </c>
      <c r="G19" s="28" t="s">
        <v>43</v>
      </c>
      <c r="H19" s="29"/>
      <c r="I19" s="29"/>
      <c r="J19" s="25"/>
      <c r="K19" s="25"/>
      <c r="L19" s="25">
        <f t="shared" si="4"/>
        <v>0</v>
      </c>
      <c r="M19" s="25">
        <f t="shared" si="5"/>
        <v>0</v>
      </c>
      <c r="N19" s="61" t="e">
        <f t="shared" si="3"/>
        <v>#DIV/0!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5"/>
    </row>
    <row r="20" s="1" customFormat="1" ht="40" customHeight="1" spans="1:255">
      <c r="A20" s="26" t="s">
        <v>44</v>
      </c>
      <c r="B20" s="30"/>
      <c r="C20" s="30"/>
      <c r="D20" s="22"/>
      <c r="E20" s="22">
        <f t="shared" si="6"/>
        <v>0</v>
      </c>
      <c r="F20" s="23" t="e">
        <f t="shared" si="2"/>
        <v>#DIV/0!</v>
      </c>
      <c r="G20" s="28" t="s">
        <v>45</v>
      </c>
      <c r="H20" s="29">
        <v>18</v>
      </c>
      <c r="I20" s="29"/>
      <c r="J20" s="25"/>
      <c r="K20" s="25"/>
      <c r="L20" s="25">
        <f t="shared" si="4"/>
        <v>0</v>
      </c>
      <c r="M20" s="25">
        <f t="shared" si="5"/>
        <v>0</v>
      </c>
      <c r="N20" s="61">
        <f t="shared" si="3"/>
        <v>-1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5"/>
    </row>
    <row r="21" s="1" customFormat="1" ht="40" customHeight="1" spans="1:255">
      <c r="A21" s="35" t="s">
        <v>46</v>
      </c>
      <c r="B21" s="36"/>
      <c r="C21" s="37"/>
      <c r="D21" s="22"/>
      <c r="E21" s="22">
        <f t="shared" si="6"/>
        <v>0</v>
      </c>
      <c r="F21" s="23" t="e">
        <f t="shared" si="2"/>
        <v>#DIV/0!</v>
      </c>
      <c r="G21" s="28" t="s">
        <v>47</v>
      </c>
      <c r="H21" s="29"/>
      <c r="I21" s="29"/>
      <c r="J21" s="25"/>
      <c r="K21" s="25"/>
      <c r="L21" s="25">
        <f t="shared" si="4"/>
        <v>0</v>
      </c>
      <c r="M21" s="25">
        <f t="shared" si="5"/>
        <v>0</v>
      </c>
      <c r="N21" s="61" t="e">
        <f t="shared" si="3"/>
        <v>#DIV/0!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5"/>
    </row>
    <row r="22" s="1" customFormat="1" ht="40" customHeight="1" spans="1:255">
      <c r="A22" s="35" t="s">
        <v>48</v>
      </c>
      <c r="B22" s="36"/>
      <c r="C22" s="37"/>
      <c r="D22" s="22">
        <v>3451</v>
      </c>
      <c r="E22" s="22">
        <f t="shared" si="6"/>
        <v>3451</v>
      </c>
      <c r="F22" s="23" t="e">
        <f t="shared" si="2"/>
        <v>#DIV/0!</v>
      </c>
      <c r="G22" s="28" t="s">
        <v>49</v>
      </c>
      <c r="H22" s="29"/>
      <c r="I22" s="29"/>
      <c r="J22" s="25"/>
      <c r="K22" s="25"/>
      <c r="L22" s="25">
        <f t="shared" si="4"/>
        <v>0</v>
      </c>
      <c r="M22" s="25">
        <f t="shared" si="5"/>
        <v>0</v>
      </c>
      <c r="N22" s="61" t="e">
        <f t="shared" si="3"/>
        <v>#DIV/0!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5"/>
    </row>
    <row r="23" s="1" customFormat="1" ht="40" customHeight="1" spans="1:255">
      <c r="A23" s="35" t="s">
        <v>50</v>
      </c>
      <c r="B23" s="37">
        <v>57055</v>
      </c>
      <c r="C23" s="37">
        <v>21000</v>
      </c>
      <c r="D23" s="22">
        <v>5470</v>
      </c>
      <c r="E23" s="22">
        <f t="shared" ref="E23:E28" si="7">C23+D23</f>
        <v>26470</v>
      </c>
      <c r="F23" s="23">
        <f t="shared" si="2"/>
        <v>-0.536061694855841</v>
      </c>
      <c r="G23" s="28" t="s">
        <v>51</v>
      </c>
      <c r="H23" s="29"/>
      <c r="I23" s="29"/>
      <c r="J23" s="25"/>
      <c r="K23" s="25"/>
      <c r="L23" s="25">
        <f t="shared" si="4"/>
        <v>0</v>
      </c>
      <c r="M23" s="25">
        <f t="shared" si="5"/>
        <v>0</v>
      </c>
      <c r="N23" s="61" t="e">
        <f t="shared" si="3"/>
        <v>#DIV/0!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5"/>
    </row>
    <row r="24" s="1" customFormat="1" ht="40" customHeight="1" spans="1:255">
      <c r="A24" s="35" t="s">
        <v>52</v>
      </c>
      <c r="B24" s="37">
        <v>6483</v>
      </c>
      <c r="C24" s="37">
        <v>9330</v>
      </c>
      <c r="D24" s="22"/>
      <c r="E24" s="22">
        <f t="shared" si="7"/>
        <v>9330</v>
      </c>
      <c r="F24" s="23">
        <f t="shared" si="2"/>
        <v>0.439148542341508</v>
      </c>
      <c r="G24" s="28" t="s">
        <v>53</v>
      </c>
      <c r="H24" s="29"/>
      <c r="I24" s="29"/>
      <c r="J24" s="25"/>
      <c r="K24" s="25"/>
      <c r="L24" s="25">
        <f t="shared" si="4"/>
        <v>0</v>
      </c>
      <c r="M24" s="25">
        <f t="shared" si="5"/>
        <v>0</v>
      </c>
      <c r="N24" s="61" t="e">
        <f t="shared" si="3"/>
        <v>#DIV/0!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5"/>
    </row>
    <row r="25" s="1" customFormat="1" ht="40" customHeight="1" spans="1:255">
      <c r="A25" s="35" t="s">
        <v>54</v>
      </c>
      <c r="B25" s="37">
        <f>B6+B21+B22+B23+B24</f>
        <v>127067</v>
      </c>
      <c r="C25" s="37">
        <f>C6+C21+C22+C23+C24</f>
        <v>130156</v>
      </c>
      <c r="D25" s="37">
        <f>D6+D21+D22+D23+D24</f>
        <v>17124</v>
      </c>
      <c r="E25" s="37">
        <f>E6+E21+E22+E23+E24</f>
        <v>147280</v>
      </c>
      <c r="F25" s="23">
        <f t="shared" si="2"/>
        <v>0.159073559618154</v>
      </c>
      <c r="G25" s="28" t="s">
        <v>55</v>
      </c>
      <c r="H25" s="29"/>
      <c r="I25" s="29"/>
      <c r="J25" s="25">
        <v>155</v>
      </c>
      <c r="K25" s="25"/>
      <c r="L25" s="25">
        <f t="shared" si="4"/>
        <v>155</v>
      </c>
      <c r="M25" s="25">
        <f t="shared" si="5"/>
        <v>155</v>
      </c>
      <c r="N25" s="61" t="e">
        <f t="shared" si="3"/>
        <v>#DIV/0!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5"/>
    </row>
    <row r="26" s="1" customFormat="1" ht="40" customHeight="1" spans="1:255">
      <c r="A26" s="35" t="s">
        <v>56</v>
      </c>
      <c r="B26" s="37">
        <f>B27+B32+B35+B39</f>
        <v>44850</v>
      </c>
      <c r="C26" s="37">
        <f>C27+C32+C35+C39</f>
        <v>27000</v>
      </c>
      <c r="D26" s="37">
        <f>D27+D32+D35+D39</f>
        <v>2716</v>
      </c>
      <c r="E26" s="37">
        <f>E27+E32+E35+E39</f>
        <v>29716</v>
      </c>
      <c r="F26" s="23">
        <f t="shared" si="2"/>
        <v>-0.337435897435897</v>
      </c>
      <c r="G26" s="28" t="s">
        <v>57</v>
      </c>
      <c r="H26" s="29">
        <v>336</v>
      </c>
      <c r="I26" s="29"/>
      <c r="J26" s="25"/>
      <c r="K26" s="25">
        <v>336</v>
      </c>
      <c r="L26" s="25">
        <f t="shared" si="4"/>
        <v>336</v>
      </c>
      <c r="M26" s="25">
        <f t="shared" si="5"/>
        <v>336</v>
      </c>
      <c r="N26" s="61">
        <f t="shared" si="3"/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5"/>
    </row>
    <row r="27" s="1" customFormat="1" ht="40" customHeight="1" spans="1:255">
      <c r="A27" s="26" t="s">
        <v>58</v>
      </c>
      <c r="B27" s="30">
        <f>SUM(B28:B31)</f>
        <v>44091</v>
      </c>
      <c r="C27" s="30">
        <f>SUM(C28:C31)</f>
        <v>27000</v>
      </c>
      <c r="D27" s="37">
        <f>SUM(D28:D31)</f>
        <v>-726</v>
      </c>
      <c r="E27" s="37">
        <f>SUM(E28:E31)</f>
        <v>26274</v>
      </c>
      <c r="F27" s="23">
        <f t="shared" si="2"/>
        <v>-0.404096074028713</v>
      </c>
      <c r="G27" s="28" t="s">
        <v>59</v>
      </c>
      <c r="H27" s="29">
        <v>8</v>
      </c>
      <c r="I27" s="29">
        <v>73</v>
      </c>
      <c r="J27" s="25">
        <v>15</v>
      </c>
      <c r="K27" s="25"/>
      <c r="L27" s="25">
        <f t="shared" si="4"/>
        <v>15</v>
      </c>
      <c r="M27" s="25">
        <f t="shared" si="5"/>
        <v>88</v>
      </c>
      <c r="N27" s="61">
        <f t="shared" si="3"/>
        <v>10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5"/>
    </row>
    <row r="28" s="1" customFormat="1" ht="40" customHeight="1" spans="1:255">
      <c r="A28" s="26" t="s">
        <v>60</v>
      </c>
      <c r="B28" s="30">
        <v>43022</v>
      </c>
      <c r="C28" s="30">
        <v>26000</v>
      </c>
      <c r="D28" s="22">
        <v>-1076</v>
      </c>
      <c r="E28" s="22">
        <f t="shared" si="7"/>
        <v>24924</v>
      </c>
      <c r="F28" s="23">
        <f t="shared" si="2"/>
        <v>-0.420668495188508</v>
      </c>
      <c r="G28" s="28" t="s">
        <v>61</v>
      </c>
      <c r="H28" s="29">
        <v>1500</v>
      </c>
      <c r="I28" s="29">
        <v>1300</v>
      </c>
      <c r="J28" s="25">
        <v>0</v>
      </c>
      <c r="K28" s="25">
        <v>-1300</v>
      </c>
      <c r="L28" s="25">
        <f t="shared" si="4"/>
        <v>-1300</v>
      </c>
      <c r="M28" s="25">
        <f t="shared" si="5"/>
        <v>0</v>
      </c>
      <c r="N28" s="61">
        <f t="shared" si="3"/>
        <v>-1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5"/>
    </row>
    <row r="29" s="1" customFormat="1" ht="40" customHeight="1" spans="1:255">
      <c r="A29" s="26" t="s">
        <v>62</v>
      </c>
      <c r="B29" s="30"/>
      <c r="C29" s="30"/>
      <c r="D29" s="22"/>
      <c r="E29" s="22">
        <f t="shared" ref="E29:E34" si="8">C29+D29</f>
        <v>0</v>
      </c>
      <c r="F29" s="23" t="e">
        <f t="shared" si="2"/>
        <v>#DIV/0!</v>
      </c>
      <c r="G29" s="28" t="s">
        <v>63</v>
      </c>
      <c r="H29" s="29"/>
      <c r="I29" s="29"/>
      <c r="J29" s="25"/>
      <c r="K29" s="25"/>
      <c r="L29" s="25">
        <f t="shared" si="4"/>
        <v>0</v>
      </c>
      <c r="M29" s="25">
        <f t="shared" si="5"/>
        <v>0</v>
      </c>
      <c r="N29" s="61" t="e">
        <f t="shared" si="3"/>
        <v>#DIV/0!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5"/>
    </row>
    <row r="30" s="1" customFormat="1" ht="40" customHeight="1" spans="1:255">
      <c r="A30" s="26" t="s">
        <v>64</v>
      </c>
      <c r="B30" s="30">
        <v>1069</v>
      </c>
      <c r="C30" s="30">
        <v>1000</v>
      </c>
      <c r="D30" s="22">
        <v>350</v>
      </c>
      <c r="E30" s="22">
        <f t="shared" si="8"/>
        <v>1350</v>
      </c>
      <c r="F30" s="23">
        <f t="shared" si="2"/>
        <v>0.262862488306829</v>
      </c>
      <c r="G30" s="38" t="s">
        <v>65</v>
      </c>
      <c r="H30" s="29">
        <f t="shared" ref="H30:J30" si="9">SUM(H31:H33)</f>
        <v>0</v>
      </c>
      <c r="I30" s="29">
        <f t="shared" si="9"/>
        <v>0</v>
      </c>
      <c r="J30" s="25">
        <f t="shared" si="9"/>
        <v>0</v>
      </c>
      <c r="K30" s="25">
        <f t="shared" ref="H30:M30" si="10">SUM(K31:K33)</f>
        <v>7610</v>
      </c>
      <c r="L30" s="25">
        <f t="shared" si="10"/>
        <v>7610</v>
      </c>
      <c r="M30" s="25">
        <f t="shared" si="10"/>
        <v>7610</v>
      </c>
      <c r="N30" s="61" t="e">
        <f t="shared" si="3"/>
        <v>#DIV/0!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5"/>
    </row>
    <row r="31" s="1" customFormat="1" ht="40" customHeight="1" spans="1:255">
      <c r="A31" s="26" t="s">
        <v>66</v>
      </c>
      <c r="B31" s="37"/>
      <c r="C31" s="37"/>
      <c r="D31" s="22"/>
      <c r="E31" s="22">
        <f t="shared" si="8"/>
        <v>0</v>
      </c>
      <c r="F31" s="23" t="e">
        <f t="shared" si="2"/>
        <v>#DIV/0!</v>
      </c>
      <c r="G31" s="39" t="s">
        <v>67</v>
      </c>
      <c r="H31" s="25"/>
      <c r="I31" s="25"/>
      <c r="J31" s="25"/>
      <c r="K31" s="25">
        <v>5470</v>
      </c>
      <c r="L31" s="25">
        <f t="shared" ref="L31:L33" si="11">J31+K31</f>
        <v>5470</v>
      </c>
      <c r="M31" s="25">
        <f t="shared" si="5"/>
        <v>5470</v>
      </c>
      <c r="N31" s="61" t="e">
        <f t="shared" si="3"/>
        <v>#DIV/0!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5"/>
    </row>
    <row r="32" s="1" customFormat="1" ht="40" customHeight="1" spans="1:255">
      <c r="A32" s="26" t="s">
        <v>68</v>
      </c>
      <c r="B32" s="37">
        <f>SUM(B33:B34)</f>
        <v>0</v>
      </c>
      <c r="C32" s="37">
        <f>SUM(C33:C34)</f>
        <v>0</v>
      </c>
      <c r="D32" s="37">
        <f>SUM(D33:D34)</f>
        <v>0</v>
      </c>
      <c r="E32" s="30">
        <f>SUM(E33:E34)</f>
        <v>0</v>
      </c>
      <c r="F32" s="23" t="e">
        <f t="shared" si="2"/>
        <v>#DIV/0!</v>
      </c>
      <c r="G32" s="39" t="s">
        <v>69</v>
      </c>
      <c r="H32" s="25"/>
      <c r="I32" s="25"/>
      <c r="J32" s="25"/>
      <c r="K32" s="25"/>
      <c r="L32" s="25">
        <f t="shared" si="11"/>
        <v>0</v>
      </c>
      <c r="M32" s="25">
        <f t="shared" si="5"/>
        <v>0</v>
      </c>
      <c r="N32" s="61" t="e">
        <f t="shared" si="3"/>
        <v>#DIV/0!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5"/>
    </row>
    <row r="33" s="1" customFormat="1" ht="40" customHeight="1" spans="1:255">
      <c r="A33" s="26" t="s">
        <v>70</v>
      </c>
      <c r="B33" s="37"/>
      <c r="C33" s="37"/>
      <c r="D33" s="22"/>
      <c r="E33" s="22">
        <f t="shared" si="8"/>
        <v>0</v>
      </c>
      <c r="F33" s="23" t="e">
        <f t="shared" si="2"/>
        <v>#DIV/0!</v>
      </c>
      <c r="G33" s="39" t="s">
        <v>71</v>
      </c>
      <c r="H33" s="25"/>
      <c r="I33" s="25"/>
      <c r="J33" s="25"/>
      <c r="K33" s="25">
        <v>2140</v>
      </c>
      <c r="L33" s="25">
        <f t="shared" si="11"/>
        <v>2140</v>
      </c>
      <c r="M33" s="25">
        <f t="shared" si="5"/>
        <v>2140</v>
      </c>
      <c r="N33" s="61" t="e">
        <f t="shared" si="3"/>
        <v>#DIV/0!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5"/>
    </row>
    <row r="34" s="1" customFormat="1" ht="40" customHeight="1" spans="1:255">
      <c r="A34" s="26" t="s">
        <v>72</v>
      </c>
      <c r="B34" s="37"/>
      <c r="C34" s="37"/>
      <c r="D34" s="22"/>
      <c r="E34" s="22">
        <f t="shared" si="8"/>
        <v>0</v>
      </c>
      <c r="F34" s="23" t="e">
        <f t="shared" si="2"/>
        <v>#DIV/0!</v>
      </c>
      <c r="G34" s="38" t="s">
        <v>73</v>
      </c>
      <c r="H34" s="29"/>
      <c r="I34" s="29"/>
      <c r="J34" s="25"/>
      <c r="K34" s="25"/>
      <c r="L34" s="25">
        <f t="shared" ref="L34:L39" si="12">J34+K34</f>
        <v>0</v>
      </c>
      <c r="M34" s="25">
        <f t="shared" si="5"/>
        <v>0</v>
      </c>
      <c r="N34" s="61" t="e">
        <f t="shared" si="3"/>
        <v>#DIV/0!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5"/>
    </row>
    <row r="35" s="1" customFormat="1" ht="40" customHeight="1" spans="1:255">
      <c r="A35" s="26" t="s">
        <v>74</v>
      </c>
      <c r="B35" s="37">
        <f>SUM(B36:B38)</f>
        <v>759</v>
      </c>
      <c r="C35" s="37">
        <f>SUM(C36:C38)</f>
        <v>0</v>
      </c>
      <c r="D35" s="37">
        <f>SUM(D36:D38)</f>
        <v>942</v>
      </c>
      <c r="E35" s="37">
        <f>SUM(E36:E38)</f>
        <v>942</v>
      </c>
      <c r="F35" s="23">
        <f t="shared" si="2"/>
        <v>0.241106719367589</v>
      </c>
      <c r="G35" s="38" t="s">
        <v>75</v>
      </c>
      <c r="H35" s="25">
        <v>6118</v>
      </c>
      <c r="I35" s="25">
        <v>5233</v>
      </c>
      <c r="J35" s="25"/>
      <c r="K35" s="25"/>
      <c r="L35" s="25">
        <f t="shared" si="12"/>
        <v>0</v>
      </c>
      <c r="M35" s="25">
        <f>E25-M6-M30-M34</f>
        <v>5233</v>
      </c>
      <c r="N35" s="61">
        <f t="shared" si="3"/>
        <v>-0.144655116050997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5"/>
    </row>
    <row r="36" s="1" customFormat="1" ht="40" customHeight="1" spans="1:255">
      <c r="A36" s="26" t="s">
        <v>76</v>
      </c>
      <c r="B36" s="22">
        <v>624</v>
      </c>
      <c r="C36" s="22"/>
      <c r="D36" s="22">
        <v>753</v>
      </c>
      <c r="E36" s="22">
        <f>C36+D36</f>
        <v>753</v>
      </c>
      <c r="F36" s="23">
        <f t="shared" si="2"/>
        <v>0.206730769230769</v>
      </c>
      <c r="G36" s="40" t="s">
        <v>77</v>
      </c>
      <c r="H36" s="25">
        <f t="shared" ref="H36:J36" si="13">H6+H30+H34+H35</f>
        <v>101174</v>
      </c>
      <c r="I36" s="25">
        <f t="shared" si="13"/>
        <v>130156</v>
      </c>
      <c r="J36" s="25">
        <f t="shared" si="13"/>
        <v>9448</v>
      </c>
      <c r="K36" s="25">
        <f t="shared" ref="H36:M36" si="14">K6+K30+K34+K35</f>
        <v>7676</v>
      </c>
      <c r="L36" s="25">
        <f t="shared" si="14"/>
        <v>17124</v>
      </c>
      <c r="M36" s="25">
        <f t="shared" si="14"/>
        <v>147280</v>
      </c>
      <c r="N36" s="61">
        <f t="shared" si="3"/>
        <v>0.455709965010773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5"/>
    </row>
    <row r="37" s="1" customFormat="1" ht="40" customHeight="1" spans="1:255">
      <c r="A37" s="26" t="s">
        <v>78</v>
      </c>
      <c r="B37" s="22">
        <v>135</v>
      </c>
      <c r="C37" s="22"/>
      <c r="D37" s="22">
        <v>189</v>
      </c>
      <c r="E37" s="22">
        <f>C37+D37</f>
        <v>189</v>
      </c>
      <c r="F37" s="23">
        <f t="shared" si="2"/>
        <v>0.4</v>
      </c>
      <c r="G37" s="41" t="s">
        <v>79</v>
      </c>
      <c r="H37" s="25">
        <f t="shared" ref="H37:J37" si="15">H38+H40+H45</f>
        <v>5345</v>
      </c>
      <c r="I37" s="25">
        <f t="shared" si="15"/>
        <v>4112</v>
      </c>
      <c r="J37" s="25">
        <f t="shared" si="15"/>
        <v>3454</v>
      </c>
      <c r="K37" s="25">
        <f t="shared" ref="H37:M37" si="16">K38+K40+K45</f>
        <v>9903</v>
      </c>
      <c r="L37" s="25">
        <f t="shared" si="16"/>
        <v>13357</v>
      </c>
      <c r="M37" s="25">
        <f t="shared" si="16"/>
        <v>17469</v>
      </c>
      <c r="N37" s="61">
        <f t="shared" si="3"/>
        <v>2.26828811973807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5"/>
    </row>
    <row r="38" s="1" customFormat="1" ht="40" customHeight="1" spans="1:255">
      <c r="A38" s="26" t="s">
        <v>80</v>
      </c>
      <c r="B38" s="30"/>
      <c r="C38" s="30"/>
      <c r="D38" s="22"/>
      <c r="E38" s="22">
        <f>C38+D38</f>
        <v>0</v>
      </c>
      <c r="F38" s="23" t="e">
        <f t="shared" si="2"/>
        <v>#DIV/0!</v>
      </c>
      <c r="G38" s="42" t="s">
        <v>81</v>
      </c>
      <c r="H38" s="29">
        <f t="shared" ref="H38:J38" si="17">H39</f>
        <v>0</v>
      </c>
      <c r="I38" s="29">
        <f t="shared" si="17"/>
        <v>0</v>
      </c>
      <c r="J38" s="25">
        <f t="shared" si="17"/>
        <v>0</v>
      </c>
      <c r="K38" s="25">
        <f t="shared" ref="H38:M38" si="18">K39</f>
        <v>0</v>
      </c>
      <c r="L38" s="25">
        <f t="shared" si="18"/>
        <v>0</v>
      </c>
      <c r="M38" s="29">
        <f t="shared" si="18"/>
        <v>0</v>
      </c>
      <c r="N38" s="61" t="e">
        <f t="shared" si="3"/>
        <v>#DIV/0!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5"/>
    </row>
    <row r="39" s="1" customFormat="1" ht="40" customHeight="1" spans="1:255">
      <c r="A39" s="26" t="s">
        <v>44</v>
      </c>
      <c r="B39" s="30"/>
      <c r="C39" s="30"/>
      <c r="D39" s="22">
        <v>2500</v>
      </c>
      <c r="E39" s="22">
        <f>C39+D39</f>
        <v>2500</v>
      </c>
      <c r="F39" s="23" t="e">
        <f t="shared" si="2"/>
        <v>#DIV/0!</v>
      </c>
      <c r="G39" s="43" t="s">
        <v>82</v>
      </c>
      <c r="H39" s="29"/>
      <c r="I39" s="29"/>
      <c r="J39" s="25"/>
      <c r="K39" s="25"/>
      <c r="L39" s="25">
        <f t="shared" si="12"/>
        <v>0</v>
      </c>
      <c r="M39" s="25">
        <f>I39+L39</f>
        <v>0</v>
      </c>
      <c r="N39" s="61" t="e">
        <f t="shared" ref="N39:N58" si="19">M39/H39-1</f>
        <v>#DIV/0!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5"/>
    </row>
    <row r="40" s="1" customFormat="1" ht="40" customHeight="1" spans="1:255">
      <c r="A40" s="35" t="s">
        <v>83</v>
      </c>
      <c r="B40" s="37">
        <v>5000</v>
      </c>
      <c r="C40" s="37"/>
      <c r="D40" s="22">
        <v>10574</v>
      </c>
      <c r="E40" s="22">
        <f t="shared" ref="E40:E45" si="20">C40+D40</f>
        <v>10574</v>
      </c>
      <c r="F40" s="23">
        <f t="shared" si="2"/>
        <v>1.1148</v>
      </c>
      <c r="G40" s="42" t="s">
        <v>84</v>
      </c>
      <c r="H40" s="29">
        <f t="shared" ref="H40:J40" si="21">SUM(H41:H44)</f>
        <v>4580</v>
      </c>
      <c r="I40" s="29">
        <f t="shared" si="21"/>
        <v>4112</v>
      </c>
      <c r="J40" s="29">
        <f t="shared" si="21"/>
        <v>0</v>
      </c>
      <c r="K40" s="25">
        <f t="shared" ref="H40:M40" si="22">SUM(K41:K44)</f>
        <v>-671</v>
      </c>
      <c r="L40" s="25">
        <f t="shared" si="22"/>
        <v>-671</v>
      </c>
      <c r="M40" s="25">
        <f t="shared" si="22"/>
        <v>3441</v>
      </c>
      <c r="N40" s="61">
        <f t="shared" si="19"/>
        <v>-0.248689956331878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5"/>
    </row>
    <row r="41" s="1" customFormat="1" ht="40" customHeight="1" spans="1:255">
      <c r="A41" s="35" t="s">
        <v>85</v>
      </c>
      <c r="B41" s="37">
        <v>100</v>
      </c>
      <c r="C41" s="37">
        <v>6239</v>
      </c>
      <c r="D41" s="22"/>
      <c r="E41" s="22">
        <f t="shared" si="20"/>
        <v>6239</v>
      </c>
      <c r="F41" s="23">
        <f t="shared" si="2"/>
        <v>61.39</v>
      </c>
      <c r="G41" s="43" t="s">
        <v>86</v>
      </c>
      <c r="H41" s="29">
        <v>4580</v>
      </c>
      <c r="I41" s="29">
        <v>4112</v>
      </c>
      <c r="J41" s="25"/>
      <c r="K41" s="25">
        <v>-671</v>
      </c>
      <c r="L41" s="25">
        <f t="shared" ref="L41:L46" si="23">J41+K41</f>
        <v>-671</v>
      </c>
      <c r="M41" s="25">
        <f t="shared" ref="M41:M46" si="24">I41+L41</f>
        <v>3441</v>
      </c>
      <c r="N41" s="61">
        <f t="shared" si="19"/>
        <v>-0.248689956331878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5"/>
    </row>
    <row r="42" s="1" customFormat="1" ht="40" customHeight="1" spans="1:255">
      <c r="A42" s="44" t="s">
        <v>87</v>
      </c>
      <c r="B42" s="37">
        <f>B26+B40+B41</f>
        <v>49950</v>
      </c>
      <c r="C42" s="37">
        <f>C26+C40+C41</f>
        <v>33239</v>
      </c>
      <c r="D42" s="37">
        <f>D26+D40+D41</f>
        <v>13290</v>
      </c>
      <c r="E42" s="37">
        <f>E26+E40+E41</f>
        <v>46529</v>
      </c>
      <c r="F42" s="23">
        <f t="shared" si="2"/>
        <v>-0.0684884884884885</v>
      </c>
      <c r="G42" s="43" t="s">
        <v>88</v>
      </c>
      <c r="H42" s="29"/>
      <c r="I42" s="29"/>
      <c r="J42" s="25"/>
      <c r="K42" s="25"/>
      <c r="L42" s="25">
        <f t="shared" si="23"/>
        <v>0</v>
      </c>
      <c r="M42" s="25">
        <f t="shared" si="24"/>
        <v>0</v>
      </c>
      <c r="N42" s="61" t="e">
        <f t="shared" si="19"/>
        <v>#DIV/0!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5"/>
    </row>
    <row r="43" s="1" customFormat="1" ht="40" customHeight="1" spans="1:255">
      <c r="A43" s="44" t="s">
        <v>89</v>
      </c>
      <c r="B43" s="37">
        <f>B25+B42</f>
        <v>177017</v>
      </c>
      <c r="C43" s="37">
        <f>C25+C42</f>
        <v>163395</v>
      </c>
      <c r="D43" s="37">
        <f>D25+D42</f>
        <v>30414</v>
      </c>
      <c r="E43" s="37">
        <f>E25+E42</f>
        <v>193809</v>
      </c>
      <c r="F43" s="23">
        <f t="shared" si="2"/>
        <v>0.0948609455589011</v>
      </c>
      <c r="G43" s="43" t="s">
        <v>90</v>
      </c>
      <c r="H43" s="29"/>
      <c r="I43" s="29"/>
      <c r="J43" s="25"/>
      <c r="K43" s="25"/>
      <c r="L43" s="25">
        <f t="shared" si="23"/>
        <v>0</v>
      </c>
      <c r="M43" s="25">
        <f t="shared" si="24"/>
        <v>0</v>
      </c>
      <c r="N43" s="61" t="e">
        <f t="shared" si="19"/>
        <v>#DIV/0!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5"/>
    </row>
    <row r="44" s="1" customFormat="1" ht="40" customHeight="1" spans="1:255">
      <c r="A44" s="45" t="s">
        <v>91</v>
      </c>
      <c r="B44" s="27"/>
      <c r="C44" s="27"/>
      <c r="D44" s="22">
        <f>E44-C44</f>
        <v>0</v>
      </c>
      <c r="E44" s="22"/>
      <c r="F44" s="23" t="e">
        <f t="shared" si="2"/>
        <v>#DIV/0!</v>
      </c>
      <c r="G44" s="43" t="s">
        <v>92</v>
      </c>
      <c r="H44" s="29"/>
      <c r="I44" s="29"/>
      <c r="J44" s="25"/>
      <c r="K44" s="25"/>
      <c r="L44" s="25">
        <f t="shared" si="23"/>
        <v>0</v>
      </c>
      <c r="M44" s="25">
        <f t="shared" si="24"/>
        <v>0</v>
      </c>
      <c r="N44" s="61" t="e">
        <f t="shared" si="19"/>
        <v>#DIV/0!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5"/>
    </row>
    <row r="45" s="1" customFormat="1" ht="40" customHeight="1" spans="1:255">
      <c r="A45" s="46" t="s">
        <v>93</v>
      </c>
      <c r="B45" s="30">
        <v>368</v>
      </c>
      <c r="C45" s="30">
        <v>368</v>
      </c>
      <c r="D45" s="22"/>
      <c r="E45" s="22">
        <f t="shared" si="20"/>
        <v>368</v>
      </c>
      <c r="F45" s="23">
        <f t="shared" si="2"/>
        <v>0</v>
      </c>
      <c r="G45" s="42" t="s">
        <v>94</v>
      </c>
      <c r="H45" s="29">
        <f t="shared" ref="H45:J45" si="25">H46+H47+H52</f>
        <v>765</v>
      </c>
      <c r="I45" s="29">
        <f t="shared" si="25"/>
        <v>0</v>
      </c>
      <c r="J45" s="25">
        <f t="shared" si="25"/>
        <v>3454</v>
      </c>
      <c r="K45" s="25">
        <f t="shared" ref="H45:M45" si="26">K46+K47+K52</f>
        <v>10574</v>
      </c>
      <c r="L45" s="25">
        <f t="shared" si="26"/>
        <v>14028</v>
      </c>
      <c r="M45" s="25">
        <f t="shared" si="26"/>
        <v>14028</v>
      </c>
      <c r="N45" s="61">
        <f t="shared" si="19"/>
        <v>17.3372549019608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5"/>
    </row>
    <row r="46" s="1" customFormat="1" ht="40" customHeight="1" spans="1:255">
      <c r="A46" s="46" t="s">
        <v>95</v>
      </c>
      <c r="B46" s="30">
        <f>SUM(B47:B50)</f>
        <v>5856</v>
      </c>
      <c r="C46" s="30">
        <f>SUM(C47:C50)</f>
        <v>5885</v>
      </c>
      <c r="D46" s="37">
        <f>SUM(D47:D50)</f>
        <v>326</v>
      </c>
      <c r="E46" s="37">
        <f>SUM(E47:E50)</f>
        <v>6211</v>
      </c>
      <c r="F46" s="23">
        <f t="shared" si="2"/>
        <v>0.0606215846994536</v>
      </c>
      <c r="G46" s="42" t="s">
        <v>96</v>
      </c>
      <c r="H46" s="29"/>
      <c r="I46" s="29"/>
      <c r="J46" s="25"/>
      <c r="K46" s="25"/>
      <c r="L46" s="25">
        <f t="shared" si="23"/>
        <v>0</v>
      </c>
      <c r="M46" s="25">
        <f t="shared" si="24"/>
        <v>0</v>
      </c>
      <c r="N46" s="61" t="e">
        <f t="shared" si="19"/>
        <v>#DIV/0!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5"/>
    </row>
    <row r="47" s="1" customFormat="1" ht="40" customHeight="1" spans="1:255">
      <c r="A47" s="46" t="s">
        <v>97</v>
      </c>
      <c r="B47" s="30">
        <v>3034</v>
      </c>
      <c r="C47" s="30">
        <v>2910</v>
      </c>
      <c r="D47" s="22">
        <v>87</v>
      </c>
      <c r="E47" s="22">
        <f t="shared" ref="E47:E49" si="27">C47+D47</f>
        <v>2997</v>
      </c>
      <c r="F47" s="23">
        <f t="shared" si="2"/>
        <v>-0.0121951219512195</v>
      </c>
      <c r="G47" s="42" t="s">
        <v>98</v>
      </c>
      <c r="H47" s="29">
        <f t="shared" ref="H47:J47" si="28">SUM(H48:H51)</f>
        <v>765</v>
      </c>
      <c r="I47" s="29">
        <f t="shared" si="28"/>
        <v>0</v>
      </c>
      <c r="J47" s="25">
        <f t="shared" si="28"/>
        <v>954</v>
      </c>
      <c r="K47" s="25">
        <f t="shared" ref="H47:M47" si="29">SUM(K48:K51)</f>
        <v>0</v>
      </c>
      <c r="L47" s="25">
        <f t="shared" si="29"/>
        <v>954</v>
      </c>
      <c r="M47" s="25">
        <f t="shared" si="29"/>
        <v>954</v>
      </c>
      <c r="N47" s="61">
        <f t="shared" si="19"/>
        <v>0.247058823529412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5"/>
    </row>
    <row r="48" s="1" customFormat="1" ht="40" customHeight="1" spans="1:255">
      <c r="A48" s="46" t="s">
        <v>99</v>
      </c>
      <c r="B48" s="30">
        <v>592</v>
      </c>
      <c r="C48" s="30">
        <v>790</v>
      </c>
      <c r="D48" s="22">
        <v>-309</v>
      </c>
      <c r="E48" s="22">
        <f t="shared" si="27"/>
        <v>481</v>
      </c>
      <c r="F48" s="23">
        <f t="shared" si="2"/>
        <v>-0.1875</v>
      </c>
      <c r="G48" s="43" t="s">
        <v>100</v>
      </c>
      <c r="H48" s="29">
        <v>587</v>
      </c>
      <c r="I48" s="29"/>
      <c r="J48" s="25">
        <v>397</v>
      </c>
      <c r="K48" s="25"/>
      <c r="L48" s="25">
        <f t="shared" ref="L48:L51" si="30">J48+K48</f>
        <v>397</v>
      </c>
      <c r="M48" s="25">
        <f t="shared" ref="M48:M55" si="31">I48+L48</f>
        <v>397</v>
      </c>
      <c r="N48" s="61">
        <f t="shared" si="19"/>
        <v>-0.323679727427598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5"/>
    </row>
    <row r="49" s="1" customFormat="1" ht="40" customHeight="1" spans="1:255">
      <c r="A49" s="46" t="s">
        <v>101</v>
      </c>
      <c r="B49" s="30">
        <v>974</v>
      </c>
      <c r="C49" s="30">
        <v>917</v>
      </c>
      <c r="D49" s="22">
        <v>-7</v>
      </c>
      <c r="E49" s="22">
        <f t="shared" si="27"/>
        <v>910</v>
      </c>
      <c r="F49" s="23">
        <f t="shared" si="2"/>
        <v>-0.0657084188911704</v>
      </c>
      <c r="G49" s="43" t="s">
        <v>102</v>
      </c>
      <c r="H49" s="29">
        <v>83</v>
      </c>
      <c r="I49" s="29"/>
      <c r="J49" s="25">
        <v>199</v>
      </c>
      <c r="K49" s="25"/>
      <c r="L49" s="25">
        <f t="shared" si="30"/>
        <v>199</v>
      </c>
      <c r="M49" s="25">
        <f t="shared" si="31"/>
        <v>199</v>
      </c>
      <c r="N49" s="61">
        <f t="shared" si="19"/>
        <v>1.39759036144578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5"/>
    </row>
    <row r="50" s="1" customFormat="1" ht="40" customHeight="1" spans="1:255">
      <c r="A50" s="46" t="s">
        <v>103</v>
      </c>
      <c r="B50" s="30">
        <f>SUM(B51:B52)</f>
        <v>1256</v>
      </c>
      <c r="C50" s="30">
        <f>SUM(C51:C52)</f>
        <v>1268</v>
      </c>
      <c r="D50" s="37">
        <f>SUM(D51:D52)</f>
        <v>555</v>
      </c>
      <c r="E50" s="37">
        <f>SUM(E51:E52)</f>
        <v>1823</v>
      </c>
      <c r="F50" s="23">
        <f t="shared" si="2"/>
        <v>0.451433121019108</v>
      </c>
      <c r="G50" s="43" t="s">
        <v>104</v>
      </c>
      <c r="H50" s="29">
        <v>72</v>
      </c>
      <c r="I50" s="29"/>
      <c r="J50" s="25">
        <v>303</v>
      </c>
      <c r="K50" s="25"/>
      <c r="L50" s="25">
        <f t="shared" si="30"/>
        <v>303</v>
      </c>
      <c r="M50" s="25">
        <f t="shared" si="31"/>
        <v>303</v>
      </c>
      <c r="N50" s="61">
        <f t="shared" si="19"/>
        <v>3.20833333333333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5"/>
    </row>
    <row r="51" s="1" customFormat="1" ht="40" customHeight="1" spans="1:255">
      <c r="A51" s="46" t="s">
        <v>105</v>
      </c>
      <c r="B51" s="30">
        <v>1256</v>
      </c>
      <c r="C51" s="30">
        <v>1268</v>
      </c>
      <c r="D51" s="37">
        <v>555</v>
      </c>
      <c r="E51" s="22">
        <f>C51+D51</f>
        <v>1823</v>
      </c>
      <c r="F51" s="23">
        <f t="shared" si="2"/>
        <v>0.451433121019108</v>
      </c>
      <c r="G51" s="43" t="s">
        <v>106</v>
      </c>
      <c r="H51" s="29">
        <v>23</v>
      </c>
      <c r="I51" s="29"/>
      <c r="J51" s="25">
        <v>55</v>
      </c>
      <c r="K51" s="25"/>
      <c r="L51" s="25">
        <f t="shared" si="30"/>
        <v>55</v>
      </c>
      <c r="M51" s="25">
        <f t="shared" si="31"/>
        <v>55</v>
      </c>
      <c r="N51" s="61">
        <f t="shared" si="19"/>
        <v>1.39130434782609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5"/>
    </row>
    <row r="52" s="1" customFormat="1" ht="40" customHeight="1" spans="1:255">
      <c r="A52" s="46" t="s">
        <v>107</v>
      </c>
      <c r="B52" s="37"/>
      <c r="C52" s="37"/>
      <c r="D52" s="22"/>
      <c r="E52" s="22"/>
      <c r="F52" s="23" t="e">
        <f t="shared" si="2"/>
        <v>#DIV/0!</v>
      </c>
      <c r="G52" s="43" t="s">
        <v>108</v>
      </c>
      <c r="H52" s="29"/>
      <c r="I52" s="29"/>
      <c r="J52" s="25">
        <v>2500</v>
      </c>
      <c r="K52" s="25">
        <v>10574</v>
      </c>
      <c r="L52" s="25">
        <f t="shared" ref="L48:L56" si="32">J52+K52</f>
        <v>13074</v>
      </c>
      <c r="M52" s="25">
        <f t="shared" si="31"/>
        <v>13074</v>
      </c>
      <c r="N52" s="61" t="e">
        <f t="shared" si="19"/>
        <v>#DIV/0!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5"/>
    </row>
    <row r="53" s="1" customFormat="1" ht="40" customHeight="1" spans="1:255">
      <c r="A53" s="47" t="s">
        <v>109</v>
      </c>
      <c r="B53" s="30">
        <v>1313</v>
      </c>
      <c r="C53" s="30">
        <v>1171</v>
      </c>
      <c r="D53" s="22">
        <v>-144</v>
      </c>
      <c r="E53" s="22">
        <f>C53+D53</f>
        <v>1027</v>
      </c>
      <c r="F53" s="23">
        <f t="shared" si="2"/>
        <v>-0.217821782178218</v>
      </c>
      <c r="G53" s="38" t="s">
        <v>110</v>
      </c>
      <c r="H53" s="25"/>
      <c r="I53" s="25">
        <v>294</v>
      </c>
      <c r="J53" s="25"/>
      <c r="K53" s="25">
        <v>-67</v>
      </c>
      <c r="L53" s="25">
        <f t="shared" si="32"/>
        <v>-67</v>
      </c>
      <c r="M53" s="25">
        <f t="shared" si="31"/>
        <v>227</v>
      </c>
      <c r="N53" s="61" t="e">
        <f t="shared" si="19"/>
        <v>#DIV/0!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5"/>
    </row>
    <row r="54" s="1" customFormat="1" ht="40" customHeight="1" spans="1:255">
      <c r="A54" s="48" t="s">
        <v>111</v>
      </c>
      <c r="B54" s="22">
        <f>B45+B46+B53</f>
        <v>7537</v>
      </c>
      <c r="C54" s="22">
        <f>C45+C46+C53</f>
        <v>7424</v>
      </c>
      <c r="D54" s="22">
        <f>D45+D46+D53</f>
        <v>182</v>
      </c>
      <c r="E54" s="22">
        <f>E45+E46+E53</f>
        <v>7606</v>
      </c>
      <c r="F54" s="23">
        <f t="shared" si="2"/>
        <v>0.00915483614170087</v>
      </c>
      <c r="G54" s="38" t="s">
        <v>112</v>
      </c>
      <c r="H54" s="25"/>
      <c r="I54" s="25">
        <v>294</v>
      </c>
      <c r="J54" s="25"/>
      <c r="K54" s="25">
        <v>-67</v>
      </c>
      <c r="L54" s="25">
        <f t="shared" si="32"/>
        <v>-67</v>
      </c>
      <c r="M54" s="25">
        <f t="shared" si="31"/>
        <v>227</v>
      </c>
      <c r="N54" s="61" t="e">
        <f t="shared" si="19"/>
        <v>#DIV/0!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5"/>
    </row>
    <row r="55" s="1" customFormat="1" ht="40" customHeight="1" spans="1:255">
      <c r="A55" s="49"/>
      <c r="B55" s="49"/>
      <c r="C55" s="49"/>
      <c r="D55" s="49"/>
      <c r="E55" s="49"/>
      <c r="F55" s="49"/>
      <c r="G55" s="38" t="s">
        <v>113</v>
      </c>
      <c r="H55" s="25">
        <v>29020</v>
      </c>
      <c r="I55" s="25">
        <v>21000</v>
      </c>
      <c r="J55" s="25"/>
      <c r="K55" s="25"/>
      <c r="L55" s="25">
        <f t="shared" si="32"/>
        <v>0</v>
      </c>
      <c r="M55" s="25">
        <f t="shared" si="31"/>
        <v>21000</v>
      </c>
      <c r="N55" s="61">
        <f t="shared" si="19"/>
        <v>-0.276361130254997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5"/>
    </row>
    <row r="56" s="1" customFormat="1" ht="40" customHeight="1" spans="1:255">
      <c r="A56" s="49"/>
      <c r="B56" s="49"/>
      <c r="C56" s="49"/>
      <c r="D56" s="49"/>
      <c r="E56" s="49"/>
      <c r="F56" s="49"/>
      <c r="G56" s="50" t="s">
        <v>114</v>
      </c>
      <c r="H56" s="25">
        <v>84</v>
      </c>
      <c r="I56" s="25">
        <v>7833</v>
      </c>
      <c r="J56" s="25"/>
      <c r="K56" s="25"/>
      <c r="L56" s="25">
        <f t="shared" si="32"/>
        <v>0</v>
      </c>
      <c r="M56" s="25">
        <f>E42-M37-M53-M55</f>
        <v>7833</v>
      </c>
      <c r="N56" s="61">
        <f t="shared" si="19"/>
        <v>92.25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5"/>
    </row>
    <row r="57" s="1" customFormat="1" ht="40" customHeight="1" spans="1:255">
      <c r="A57" s="49"/>
      <c r="B57" s="49"/>
      <c r="C57" s="49"/>
      <c r="D57" s="49"/>
      <c r="E57" s="49"/>
      <c r="F57" s="49"/>
      <c r="G57" s="41" t="s">
        <v>115</v>
      </c>
      <c r="H57" s="25">
        <f t="shared" ref="H57:J57" si="33">H37+H53+H55+H56</f>
        <v>34449</v>
      </c>
      <c r="I57" s="25">
        <f t="shared" si="33"/>
        <v>33239</v>
      </c>
      <c r="J57" s="25">
        <f t="shared" si="33"/>
        <v>3454</v>
      </c>
      <c r="K57" s="25">
        <f t="shared" ref="H57:M57" si="34">K37+K53+K55+K56</f>
        <v>9836</v>
      </c>
      <c r="L57" s="25">
        <f t="shared" si="34"/>
        <v>13290</v>
      </c>
      <c r="M57" s="25">
        <f t="shared" si="34"/>
        <v>46529</v>
      </c>
      <c r="N57" s="61">
        <f t="shared" si="19"/>
        <v>0.350663299370083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5"/>
    </row>
    <row r="58" s="1" customFormat="1" ht="40" customHeight="1" spans="1:255">
      <c r="A58" s="49"/>
      <c r="B58" s="49"/>
      <c r="C58" s="49"/>
      <c r="D58" s="49"/>
      <c r="E58" s="49"/>
      <c r="F58" s="49"/>
      <c r="G58" s="51" t="s">
        <v>116</v>
      </c>
      <c r="H58" s="25">
        <f t="shared" ref="H58:J58" si="35">H36+H57</f>
        <v>135623</v>
      </c>
      <c r="I58" s="25">
        <f t="shared" si="35"/>
        <v>163395</v>
      </c>
      <c r="J58" s="25">
        <f t="shared" si="35"/>
        <v>12902</v>
      </c>
      <c r="K58" s="25">
        <f t="shared" ref="H58:M58" si="36">K36+K57</f>
        <v>17512</v>
      </c>
      <c r="L58" s="25">
        <f t="shared" si="36"/>
        <v>30414</v>
      </c>
      <c r="M58" s="25">
        <f t="shared" si="36"/>
        <v>193809</v>
      </c>
      <c r="N58" s="61">
        <f t="shared" si="19"/>
        <v>0.429027524829859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5"/>
    </row>
    <row r="59" s="1" customFormat="1" ht="27" customHeight="1" spans="1:255">
      <c r="A59" s="49"/>
      <c r="B59" s="49"/>
      <c r="C59" s="49"/>
      <c r="D59" s="49"/>
      <c r="E59" s="49"/>
      <c r="F59" s="49"/>
      <c r="G59" s="52"/>
      <c r="H59" s="49"/>
      <c r="I59" s="49"/>
      <c r="J59" s="62"/>
      <c r="K59" s="62"/>
      <c r="L59" s="62"/>
      <c r="M59" s="4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5"/>
    </row>
    <row r="60" s="1" customFormat="1" ht="27" customHeight="1" spans="1:255">
      <c r="A60" s="49"/>
      <c r="B60" s="49"/>
      <c r="C60" s="49"/>
      <c r="D60" s="49"/>
      <c r="E60" s="49"/>
      <c r="F60" s="49"/>
      <c r="G60" s="52"/>
      <c r="H60" s="49"/>
      <c r="I60" s="49"/>
      <c r="J60" s="62"/>
      <c r="K60" s="62"/>
      <c r="L60" s="62"/>
      <c r="M60" s="4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5"/>
    </row>
    <row r="61" s="1" customFormat="1" ht="27" customHeight="1" spans="1:255">
      <c r="A61" s="49"/>
      <c r="B61" s="49"/>
      <c r="C61" s="49"/>
      <c r="D61" s="49"/>
      <c r="E61" s="49"/>
      <c r="F61" s="49"/>
      <c r="G61" s="52"/>
      <c r="H61" s="49"/>
      <c r="I61" s="49"/>
      <c r="J61" s="62"/>
      <c r="K61" s="62"/>
      <c r="L61" s="62"/>
      <c r="M61" s="4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5"/>
    </row>
    <row r="62" s="1" customFormat="1" ht="27" customHeight="1" spans="1:255">
      <c r="A62" s="49"/>
      <c r="B62" s="49"/>
      <c r="C62" s="49"/>
      <c r="D62" s="49"/>
      <c r="E62" s="49"/>
      <c r="F62" s="49"/>
      <c r="G62" s="52"/>
      <c r="H62" s="49"/>
      <c r="I62" s="49"/>
      <c r="J62" s="62"/>
      <c r="K62" s="62"/>
      <c r="L62" s="62"/>
      <c r="M62" s="4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5"/>
    </row>
    <row r="63" s="1" customFormat="1" ht="27" customHeight="1" spans="1:255">
      <c r="A63" s="49"/>
      <c r="B63" s="49"/>
      <c r="C63" s="49"/>
      <c r="D63" s="49"/>
      <c r="E63" s="49"/>
      <c r="F63" s="49"/>
      <c r="G63" s="52"/>
      <c r="H63" s="49"/>
      <c r="I63" s="49"/>
      <c r="J63" s="62"/>
      <c r="K63" s="62"/>
      <c r="L63" s="62"/>
      <c r="M63" s="4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5"/>
    </row>
    <row r="64" s="1" customFormat="1" ht="27" customHeight="1" spans="1:255">
      <c r="A64" s="49"/>
      <c r="B64" s="49"/>
      <c r="C64" s="49"/>
      <c r="D64" s="49"/>
      <c r="E64" s="49"/>
      <c r="F64" s="49"/>
      <c r="G64" s="52"/>
      <c r="H64" s="49"/>
      <c r="I64" s="49"/>
      <c r="J64" s="62"/>
      <c r="K64" s="62"/>
      <c r="L64" s="62"/>
      <c r="M64" s="4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5"/>
    </row>
    <row r="65" s="1" customFormat="1" ht="27" customHeight="1" spans="1:255">
      <c r="A65" s="49"/>
      <c r="B65" s="49"/>
      <c r="C65" s="49"/>
      <c r="D65" s="49"/>
      <c r="E65" s="49"/>
      <c r="F65" s="49"/>
      <c r="G65" s="52"/>
      <c r="H65" s="49"/>
      <c r="I65" s="49"/>
      <c r="J65" s="62"/>
      <c r="K65" s="62"/>
      <c r="L65" s="62"/>
      <c r="M65" s="4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5"/>
    </row>
    <row r="66" s="1" customFormat="1" ht="27" customHeight="1" spans="1:255">
      <c r="A66" s="49"/>
      <c r="B66" s="49"/>
      <c r="C66" s="49"/>
      <c r="D66" s="49"/>
      <c r="E66" s="49"/>
      <c r="F66" s="49"/>
      <c r="G66" s="52"/>
      <c r="H66" s="49"/>
      <c r="I66" s="49"/>
      <c r="J66" s="62"/>
      <c r="K66" s="62"/>
      <c r="L66" s="62"/>
      <c r="M66" s="4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5"/>
    </row>
    <row r="67" s="1" customFormat="1" ht="27" customHeight="1" spans="1:255">
      <c r="A67" s="49"/>
      <c r="B67" s="49"/>
      <c r="C67" s="49"/>
      <c r="D67" s="49"/>
      <c r="E67" s="49"/>
      <c r="F67" s="49"/>
      <c r="G67" s="52"/>
      <c r="H67" s="49"/>
      <c r="I67" s="49"/>
      <c r="J67" s="62"/>
      <c r="K67" s="62"/>
      <c r="L67" s="62"/>
      <c r="M67" s="4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5"/>
    </row>
    <row r="68" s="1" customFormat="1" ht="27" customHeight="1" spans="1:255">
      <c r="A68" s="49"/>
      <c r="B68" s="49"/>
      <c r="C68" s="49"/>
      <c r="D68" s="49"/>
      <c r="E68" s="49"/>
      <c r="F68" s="49"/>
      <c r="G68" s="52"/>
      <c r="H68" s="49"/>
      <c r="I68" s="49"/>
      <c r="J68" s="62"/>
      <c r="K68" s="62"/>
      <c r="L68" s="62"/>
      <c r="M68" s="4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5"/>
    </row>
    <row r="69" s="1" customFormat="1" ht="27" customHeight="1" spans="1:255">
      <c r="A69" s="49"/>
      <c r="B69" s="49"/>
      <c r="C69" s="49"/>
      <c r="D69" s="49"/>
      <c r="E69" s="49"/>
      <c r="F69" s="49"/>
      <c r="G69" s="52"/>
      <c r="H69" s="49"/>
      <c r="I69" s="49"/>
      <c r="J69" s="62"/>
      <c r="K69" s="62"/>
      <c r="L69" s="62"/>
      <c r="M69" s="4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5"/>
    </row>
    <row r="70" s="1" customFormat="1" ht="27" customHeight="1" spans="1:255">
      <c r="A70" s="49"/>
      <c r="B70" s="49"/>
      <c r="C70" s="49"/>
      <c r="D70" s="49"/>
      <c r="E70" s="49"/>
      <c r="F70" s="49"/>
      <c r="G70" s="52"/>
      <c r="H70" s="49"/>
      <c r="I70" s="49"/>
      <c r="J70" s="62"/>
      <c r="K70" s="62"/>
      <c r="L70" s="62"/>
      <c r="M70" s="4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5"/>
    </row>
    <row r="71" s="1" customFormat="1" ht="27" customHeight="1" spans="1:255">
      <c r="A71" s="49"/>
      <c r="B71" s="49"/>
      <c r="C71" s="49"/>
      <c r="D71" s="49"/>
      <c r="E71" s="49"/>
      <c r="F71" s="49"/>
      <c r="G71" s="52"/>
      <c r="H71" s="49"/>
      <c r="I71" s="49"/>
      <c r="J71" s="62"/>
      <c r="K71" s="62"/>
      <c r="L71" s="62"/>
      <c r="M71" s="4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5"/>
    </row>
    <row r="72" s="1" customFormat="1" ht="27" customHeight="1" spans="1:255">
      <c r="A72" s="49"/>
      <c r="B72" s="49"/>
      <c r="C72" s="49"/>
      <c r="D72" s="49"/>
      <c r="E72" s="49"/>
      <c r="F72" s="49"/>
      <c r="G72" s="52"/>
      <c r="H72" s="49"/>
      <c r="I72" s="49"/>
      <c r="J72" s="62"/>
      <c r="K72" s="62"/>
      <c r="L72" s="62"/>
      <c r="M72" s="4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5"/>
    </row>
    <row r="73" s="1" customFormat="1" ht="27" customHeight="1" spans="1:255">
      <c r="A73" s="49"/>
      <c r="B73" s="49"/>
      <c r="C73" s="49"/>
      <c r="D73" s="49"/>
      <c r="E73" s="49"/>
      <c r="F73" s="49"/>
      <c r="G73" s="52"/>
      <c r="H73" s="49"/>
      <c r="I73" s="49"/>
      <c r="J73" s="62"/>
      <c r="K73" s="62"/>
      <c r="L73" s="62"/>
      <c r="M73" s="4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5"/>
    </row>
    <row r="74" s="1" customFormat="1" ht="27" customHeight="1" spans="1:255">
      <c r="A74" s="49"/>
      <c r="B74" s="49"/>
      <c r="C74" s="49"/>
      <c r="D74" s="49"/>
      <c r="E74" s="49"/>
      <c r="F74" s="49"/>
      <c r="G74" s="52"/>
      <c r="H74" s="49"/>
      <c r="I74" s="49"/>
      <c r="J74" s="62"/>
      <c r="K74" s="62"/>
      <c r="L74" s="62"/>
      <c r="M74" s="4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5"/>
    </row>
    <row r="75" s="1" customFormat="1" ht="27" customHeight="1" spans="1:255">
      <c r="A75" s="49"/>
      <c r="B75" s="49"/>
      <c r="C75" s="49"/>
      <c r="D75" s="49"/>
      <c r="E75" s="49"/>
      <c r="F75" s="49"/>
      <c r="G75" s="52"/>
      <c r="H75" s="49"/>
      <c r="I75" s="49"/>
      <c r="J75" s="62"/>
      <c r="K75" s="62"/>
      <c r="L75" s="62"/>
      <c r="M75" s="4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5"/>
    </row>
    <row r="76" s="1" customFormat="1" ht="27" customHeight="1" spans="1:255">
      <c r="A76" s="49"/>
      <c r="B76" s="49"/>
      <c r="C76" s="49"/>
      <c r="D76" s="49"/>
      <c r="E76" s="49"/>
      <c r="F76" s="49"/>
      <c r="G76" s="52"/>
      <c r="H76" s="49"/>
      <c r="I76" s="49"/>
      <c r="J76" s="62"/>
      <c r="K76" s="62"/>
      <c r="L76" s="62"/>
      <c r="M76" s="4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5"/>
    </row>
    <row r="77" s="1" customFormat="1" ht="27" customHeight="1" spans="1:255">
      <c r="A77" s="49"/>
      <c r="B77" s="49"/>
      <c r="C77" s="49"/>
      <c r="D77" s="49"/>
      <c r="E77" s="49"/>
      <c r="F77" s="49"/>
      <c r="G77" s="52"/>
      <c r="H77" s="49"/>
      <c r="I77" s="49"/>
      <c r="J77" s="62"/>
      <c r="K77" s="62"/>
      <c r="L77" s="62"/>
      <c r="M77" s="4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5"/>
    </row>
    <row r="78" s="1" customFormat="1" ht="27" customHeight="1" spans="1:255">
      <c r="A78" s="49"/>
      <c r="B78" s="49"/>
      <c r="C78" s="49"/>
      <c r="D78" s="49"/>
      <c r="E78" s="49"/>
      <c r="F78" s="49"/>
      <c r="G78" s="52"/>
      <c r="H78" s="49"/>
      <c r="I78" s="49"/>
      <c r="J78" s="62"/>
      <c r="K78" s="62"/>
      <c r="L78" s="62"/>
      <c r="M78" s="4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5"/>
    </row>
    <row r="79" s="1" customFormat="1" ht="27" customHeight="1" spans="1:255">
      <c r="A79" s="49"/>
      <c r="B79" s="49"/>
      <c r="C79" s="49"/>
      <c r="D79" s="49"/>
      <c r="E79" s="49"/>
      <c r="F79" s="49"/>
      <c r="G79" s="52"/>
      <c r="H79" s="49"/>
      <c r="I79" s="49"/>
      <c r="J79" s="62"/>
      <c r="K79" s="62"/>
      <c r="L79" s="62"/>
      <c r="M79" s="4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5"/>
    </row>
    <row r="80" s="1" customFormat="1" ht="27" customHeight="1" spans="1:255">
      <c r="A80" s="2"/>
      <c r="B80" s="2"/>
      <c r="C80" s="2"/>
      <c r="D80" s="2"/>
      <c r="E80" s="2"/>
      <c r="F80" s="2"/>
      <c r="G80" s="52"/>
      <c r="H80" s="49"/>
      <c r="I80" s="49"/>
      <c r="J80" s="62"/>
      <c r="K80" s="62"/>
      <c r="L80" s="62"/>
      <c r="M80" s="4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5"/>
    </row>
    <row r="81" s="1" customFormat="1" ht="27" customHeight="1" spans="1:255">
      <c r="A81" s="2"/>
      <c r="B81" s="2"/>
      <c r="C81" s="2"/>
      <c r="D81" s="2"/>
      <c r="E81" s="2"/>
      <c r="F81" s="2"/>
      <c r="G81" s="52"/>
      <c r="H81" s="49"/>
      <c r="I81" s="49"/>
      <c r="J81" s="62"/>
      <c r="K81" s="62"/>
      <c r="L81" s="62"/>
      <c r="M81" s="4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5"/>
    </row>
    <row r="82" s="1" customFormat="1" ht="27" customHeight="1" spans="1:255">
      <c r="A82" s="2"/>
      <c r="B82" s="2"/>
      <c r="C82" s="2"/>
      <c r="D82" s="2"/>
      <c r="E82" s="2"/>
      <c r="F82" s="2"/>
      <c r="G82" s="52"/>
      <c r="H82" s="49"/>
      <c r="I82" s="49"/>
      <c r="J82" s="62"/>
      <c r="K82" s="62"/>
      <c r="L82" s="62"/>
      <c r="M82" s="4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5"/>
    </row>
    <row r="83" s="1" customFormat="1" ht="27" customHeight="1" spans="1:255">
      <c r="A83" s="2"/>
      <c r="B83" s="2"/>
      <c r="C83" s="2"/>
      <c r="D83" s="2"/>
      <c r="E83" s="2"/>
      <c r="F83" s="2"/>
      <c r="G83" s="52"/>
      <c r="H83" s="49"/>
      <c r="I83" s="49"/>
      <c r="J83" s="62"/>
      <c r="K83" s="62"/>
      <c r="L83" s="62"/>
      <c r="M83" s="4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5"/>
    </row>
    <row r="84" s="1" customFormat="1" ht="27" customHeight="1" spans="1:255">
      <c r="A84" s="2"/>
      <c r="B84" s="2"/>
      <c r="C84" s="2"/>
      <c r="D84" s="2"/>
      <c r="E84" s="2"/>
      <c r="F84" s="2"/>
      <c r="G84" s="52"/>
      <c r="H84" s="49"/>
      <c r="I84" s="49"/>
      <c r="J84" s="62"/>
      <c r="K84" s="62"/>
      <c r="L84" s="62"/>
      <c r="M84" s="4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5"/>
    </row>
    <row r="85" s="1" customFormat="1" ht="27" customHeight="1" spans="1:255">
      <c r="A85" s="2"/>
      <c r="B85" s="2"/>
      <c r="C85" s="2"/>
      <c r="D85" s="2"/>
      <c r="E85" s="2"/>
      <c r="F85" s="2"/>
      <c r="G85" s="52"/>
      <c r="H85" s="49"/>
      <c r="I85" s="49"/>
      <c r="J85" s="62"/>
      <c r="K85" s="62"/>
      <c r="L85" s="62"/>
      <c r="M85" s="4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5"/>
    </row>
    <row r="86" s="1" customFormat="1" ht="27" customHeight="1" spans="1:255">
      <c r="A86" s="2"/>
      <c r="B86" s="2"/>
      <c r="C86" s="2"/>
      <c r="D86" s="2"/>
      <c r="E86" s="2"/>
      <c r="F86" s="2"/>
      <c r="G86" s="52"/>
      <c r="H86" s="49"/>
      <c r="I86" s="49"/>
      <c r="J86" s="62"/>
      <c r="K86" s="62"/>
      <c r="L86" s="62"/>
      <c r="M86" s="4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5"/>
    </row>
    <row r="87" s="1" customFormat="1" ht="27" customHeight="1" spans="1:255">
      <c r="A87" s="2"/>
      <c r="B87" s="2"/>
      <c r="C87" s="2"/>
      <c r="D87" s="2"/>
      <c r="E87" s="2"/>
      <c r="F87" s="2"/>
      <c r="G87" s="52"/>
      <c r="H87" s="49"/>
      <c r="I87" s="49"/>
      <c r="J87" s="62"/>
      <c r="K87" s="62"/>
      <c r="L87" s="62"/>
      <c r="M87" s="4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5"/>
    </row>
    <row r="88" s="1" customFormat="1" ht="27" customHeight="1" spans="1:255">
      <c r="A88" s="2"/>
      <c r="B88" s="2"/>
      <c r="C88" s="2"/>
      <c r="D88" s="2"/>
      <c r="E88" s="2"/>
      <c r="F88" s="2"/>
      <c r="G88" s="52"/>
      <c r="H88" s="49"/>
      <c r="I88" s="49"/>
      <c r="J88" s="62"/>
      <c r="K88" s="62"/>
      <c r="L88" s="62"/>
      <c r="M88" s="4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5"/>
    </row>
    <row r="89" s="1" customFormat="1" ht="27" customHeight="1" spans="1:255">
      <c r="A89" s="2"/>
      <c r="B89" s="2"/>
      <c r="C89" s="2"/>
      <c r="D89" s="2"/>
      <c r="E89" s="2"/>
      <c r="F89" s="2"/>
      <c r="G89" s="52"/>
      <c r="H89" s="49"/>
      <c r="I89" s="49"/>
      <c r="J89" s="62"/>
      <c r="K89" s="62"/>
      <c r="L89" s="62"/>
      <c r="M89" s="4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5"/>
    </row>
    <row r="90" s="1" customFormat="1" ht="27" customHeight="1" spans="1:255">
      <c r="A90" s="2"/>
      <c r="B90" s="2"/>
      <c r="C90" s="2"/>
      <c r="D90" s="2"/>
      <c r="E90" s="2"/>
      <c r="F90" s="2"/>
      <c r="G90" s="52"/>
      <c r="H90" s="49"/>
      <c r="I90" s="49"/>
      <c r="J90" s="62"/>
      <c r="K90" s="62"/>
      <c r="L90" s="62"/>
      <c r="M90" s="4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5"/>
    </row>
    <row r="91" s="1" customFormat="1" ht="27" customHeight="1" spans="1:255">
      <c r="A91" s="2"/>
      <c r="B91" s="2"/>
      <c r="C91" s="2"/>
      <c r="D91" s="2"/>
      <c r="E91" s="2"/>
      <c r="F91" s="2"/>
      <c r="G91" s="52"/>
      <c r="H91" s="49"/>
      <c r="I91" s="49"/>
      <c r="J91" s="62"/>
      <c r="K91" s="62"/>
      <c r="L91" s="62"/>
      <c r="M91" s="4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5"/>
    </row>
    <row r="92" s="1" customFormat="1" ht="27" customHeight="1" spans="1:255">
      <c r="A92" s="2"/>
      <c r="B92" s="2"/>
      <c r="C92" s="2"/>
      <c r="D92" s="2"/>
      <c r="E92" s="2"/>
      <c r="F92" s="2"/>
      <c r="G92" s="52"/>
      <c r="H92" s="49"/>
      <c r="I92" s="49"/>
      <c r="J92" s="62"/>
      <c r="K92" s="62"/>
      <c r="L92" s="62"/>
      <c r="M92" s="4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5"/>
    </row>
    <row r="93" s="1" customFormat="1" ht="27" customHeight="1" spans="1:255">
      <c r="A93" s="2"/>
      <c r="B93" s="2"/>
      <c r="C93" s="2"/>
      <c r="D93" s="2"/>
      <c r="E93" s="2"/>
      <c r="F93" s="2"/>
      <c r="G93" s="52"/>
      <c r="H93" s="49"/>
      <c r="I93" s="49"/>
      <c r="J93" s="62"/>
      <c r="K93" s="62"/>
      <c r="L93" s="62"/>
      <c r="M93" s="4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5"/>
    </row>
    <row r="94" s="1" customFormat="1" ht="27" customHeight="1" spans="1:255">
      <c r="A94" s="2"/>
      <c r="B94" s="2"/>
      <c r="C94" s="2"/>
      <c r="D94" s="2"/>
      <c r="E94" s="2"/>
      <c r="F94" s="2"/>
      <c r="G94" s="52"/>
      <c r="H94" s="49"/>
      <c r="I94" s="49"/>
      <c r="J94" s="62"/>
      <c r="K94" s="62"/>
      <c r="L94" s="62"/>
      <c r="M94" s="4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5"/>
    </row>
    <row r="95" s="1" customFormat="1" ht="27" customHeight="1" spans="1:255">
      <c r="A95" s="2"/>
      <c r="B95" s="2"/>
      <c r="C95" s="2"/>
      <c r="D95" s="2"/>
      <c r="E95" s="2"/>
      <c r="F95" s="2"/>
      <c r="G95" s="52"/>
      <c r="H95" s="49"/>
      <c r="I95" s="49"/>
      <c r="J95" s="62"/>
      <c r="K95" s="62"/>
      <c r="L95" s="62"/>
      <c r="M95" s="4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5"/>
    </row>
  </sheetData>
  <mergeCells count="12">
    <mergeCell ref="A2:F2"/>
    <mergeCell ref="G2:N2"/>
    <mergeCell ref="E4:F4"/>
    <mergeCell ref="J4:L4"/>
    <mergeCell ref="M4:N4"/>
    <mergeCell ref="A4:A5"/>
    <mergeCell ref="B4:B5"/>
    <mergeCell ref="C4:C5"/>
    <mergeCell ref="D4:D5"/>
    <mergeCell ref="G4:G5"/>
    <mergeCell ref="H4:H5"/>
    <mergeCell ref="I4:I5"/>
  </mergeCells>
  <printOptions horizontalCentered="1"/>
  <pageMargins left="0.196527777777778" right="0.196527777777778" top="0.393055555555556" bottom="0.393055555555556" header="0.196527777777778" footer="0.196527777777778"/>
  <pageSetup paperSize="9" scale="64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17石岐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pjy</dc:creator>
  <cp:lastModifiedBy>F</cp:lastModifiedBy>
  <dcterms:created xsi:type="dcterms:W3CDTF">2020-11-09T20:34:00Z</dcterms:created>
  <dcterms:modified xsi:type="dcterms:W3CDTF">2022-11-18T07:21:07Z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  <property fmtid="{D5CDD505-2E9C-101B-9397-08002B2CF9AE}" pid="3" name="KSOReadingLayout">
    <vt:bool>false</vt:bool>
  </property>
</Properties>
</file>