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出口信用保险专项公示" sheetId="1" r:id="rId1"/>
  </sheets>
  <externalReferences>
    <externalReference r:id="rId2"/>
  </externalReferences>
  <definedNames>
    <definedName name="_xlnm.Print_Area" localSheetId="0">'2021出口信用保险专项公示'!$A$1:$M$30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26" authorId="0">
      <text>
        <r>
          <rPr>
            <b/>
            <sz val="9"/>
            <rFont val="Tahoma"/>
            <charset val="134"/>
          </rPr>
          <t>1029523.61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<sst xmlns="http://schemas.openxmlformats.org/spreadsheetml/2006/main" count="58" uniqueCount="56">
  <si>
    <t xml:space="preserve">2021年中山火炬开发区促进外贸发展专项资金（出口信用保险专项）分配计划表
</t>
  </si>
  <si>
    <t>支持时间：2020年2月9日-2020年12月31日</t>
  </si>
  <si>
    <t>货币单位：人民币元</t>
  </si>
  <si>
    <t>序号</t>
  </si>
  <si>
    <t>出口企业名称</t>
  </si>
  <si>
    <t>统一社会信用代码</t>
  </si>
  <si>
    <t>海关编码</t>
  </si>
  <si>
    <t>获中山市应对疫情稳企安商的若干措施（加大企业出口支持-第一、二批）资助合计</t>
  </si>
  <si>
    <t>获广东省2021年出口信用保险项目资金资助归属于2020年2月9日至12月31日期间的资助金额</t>
  </si>
  <si>
    <t>申报实缴保险费</t>
  </si>
  <si>
    <t>申请资助金额</t>
  </si>
  <si>
    <t>审核实缴保险费</t>
  </si>
  <si>
    <t>审核资助金额</t>
  </si>
  <si>
    <t>备注</t>
  </si>
  <si>
    <t>其中保费总额少于或等于428572元部分给予最高不超3.4%资助</t>
  </si>
  <si>
    <t>其中保费总额超过428572元部分给予20%资助</t>
  </si>
  <si>
    <t>审核可资助合计</t>
  </si>
  <si>
    <t>中山台光电子材料有限公司</t>
  </si>
  <si>
    <t>广东乐心医疗电子股份有限公司</t>
  </si>
  <si>
    <t>最高支持总额30万元</t>
  </si>
  <si>
    <t>南国手袋制品厂（中山）有限公司</t>
  </si>
  <si>
    <t>粤海中粤（中山）马口铁工业有限公司</t>
  </si>
  <si>
    <t>914420006181251550</t>
  </si>
  <si>
    <t>省市区三级资助合计不超过实缴保费，最高可资助3559元</t>
  </si>
  <si>
    <t>中山伟达印务有限公司</t>
  </si>
  <si>
    <t>中山银海首饰有限公司</t>
  </si>
  <si>
    <t>中山市美捷时包装制品有限公司</t>
  </si>
  <si>
    <t>广东通宇通讯股份有限公司</t>
  </si>
  <si>
    <t>中山市祥亨旅游制品有限公司</t>
  </si>
  <si>
    <t>纬创资通（中山）有限公司</t>
  </si>
  <si>
    <t>广东英得尔实业发展有限公司</t>
  </si>
  <si>
    <t>中山振杰手袋有限公司</t>
  </si>
  <si>
    <t>中山百灵生物技术股份有限公司</t>
  </si>
  <si>
    <t>91442000760610151Q</t>
  </si>
  <si>
    <t>省市区三级资助合计不超过实缴保费，最高可资助911元</t>
  </si>
  <si>
    <t>中山盈亮健康科技有限公司</t>
  </si>
  <si>
    <t>9144200073502971XF</t>
  </si>
  <si>
    <t>中山市一匠科技有限公司</t>
  </si>
  <si>
    <t>91442000MA529KJH1Q</t>
  </si>
  <si>
    <t>442096804U</t>
  </si>
  <si>
    <t>奥德美生物科技（中山）有限公司</t>
  </si>
  <si>
    <t>91442000787999654L</t>
  </si>
  <si>
    <t>中山华明泰科技股份有限公司</t>
  </si>
  <si>
    <t>中山世达模型制造有限公司</t>
  </si>
  <si>
    <t>中山市电赢科技有限公司</t>
  </si>
  <si>
    <t>中山市瑞莎卫浴科技有限公司</t>
  </si>
  <si>
    <t>中山乐普科瑞康医疗科技有限公司</t>
  </si>
  <si>
    <t>中山市神匠金属制品有限公司</t>
  </si>
  <si>
    <t>91442000325012456H</t>
  </si>
  <si>
    <t>44209643Y2</t>
  </si>
  <si>
    <t>中山泰星纸袋制品有限公司</t>
  </si>
  <si>
    <t>91442000726515708R</t>
  </si>
  <si>
    <t>中山汇嘉贸易有限公司</t>
  </si>
  <si>
    <t>91442000MA4WW5LK9R</t>
  </si>
  <si>
    <t>44209459DZ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</si>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</sst>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3" fontId="4" fillId="0" borderId="5" xfId="0" applyNumberFormat="1" applyFont="1" applyFill="1" applyBorder="1" applyAlignment="1">
      <alignment horizontal="center" vertical="center" wrapText="1"/>
    </xf>
    <xf numFmtId="43" fontId="4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43" fontId="6" fillId="0" borderId="3" xfId="8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3" fontId="4" fillId="0" borderId="3" xfId="8" applyNumberFormat="1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20;&#21457;&#21306;&#25991;&#20214;\&#36164;&#37329;&#31867;&#25991;&#20214;\2021&#24180;\2021&#24180;&#20419;&#22806;&#36152;&#19987;&#39033;&#36164;&#37329;\2021&#24180;&#20986;&#21475;&#20449;&#29992;&#20445;&#38505;\2021&#24180;&#20013;&#23665;&#28779;&#28844;&#24320;&#21457;&#21306;&#20419;&#36827;&#22806;&#36152;&#21457;&#23637;&#19987;&#39033;&#36164;&#37329;&#65288;&#20986;&#21475;&#20449;&#29992;&#20445;&#38505;&#19987;&#39033;&#65289;&#30003;&#25253;&#25351;&#21335;&#30340;&#36890;&#30693;\&#23457;&#26680;&#34920;&#65288;1112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审核明细表"/>
      <sheetName val="发票审核"/>
      <sheetName val="省级补贴归属计算"/>
      <sheetName val="审核表"/>
    </sheetNames>
    <sheetDataSet>
      <sheetData sheetId="0"/>
      <sheetData sheetId="1"/>
      <sheetData sheetId="2"/>
      <sheetData sheetId="3">
        <row r="3">
          <cell r="C3" t="str">
            <v>企业名称</v>
          </cell>
          <cell r="D3" t="str">
            <v>海关编码</v>
          </cell>
        </row>
        <row r="4">
          <cell r="C4" t="str">
            <v>南国手袋制品厂（中山）有限公司</v>
          </cell>
          <cell r="D4">
            <v>4420944704</v>
          </cell>
          <cell r="E4" t="str">
            <v>中信保</v>
          </cell>
          <cell r="F4">
            <v>240000</v>
          </cell>
          <cell r="G4">
            <v>79200</v>
          </cell>
          <cell r="H4">
            <v>48000</v>
          </cell>
          <cell r="I4">
            <v>240000</v>
          </cell>
          <cell r="J4">
            <v>48000</v>
          </cell>
          <cell r="K4">
            <v>35760</v>
          </cell>
          <cell r="L4">
            <v>35760</v>
          </cell>
          <cell r="M4" t="str">
            <v>张华</v>
          </cell>
          <cell r="N4">
            <v>13590935131</v>
          </cell>
          <cell r="O4" t="str">
            <v>工商银行中山分行张家边支行</v>
          </cell>
          <cell r="P4" t="str">
            <v>2011021709024246113</v>
          </cell>
          <cell r="Q4" t="str">
            <v>914420007606487154</v>
          </cell>
        </row>
        <row r="5">
          <cell r="C5" t="str">
            <v>中山莱博顿卫浴有限公司</v>
          </cell>
          <cell r="D5">
            <v>4420963860</v>
          </cell>
          <cell r="E5" t="str">
            <v>中信保</v>
          </cell>
          <cell r="F5">
            <v>536135.32</v>
          </cell>
          <cell r="G5">
            <v>177640</v>
          </cell>
          <cell r="H5">
            <v>107227.06</v>
          </cell>
          <cell r="I5">
            <v>536135.32</v>
          </cell>
          <cell r="J5">
            <v>107227.064</v>
          </cell>
          <cell r="K5">
            <v>79884.16268</v>
          </cell>
          <cell r="L5">
            <v>79884</v>
          </cell>
          <cell r="M5" t="str">
            <v>宋彩文</v>
          </cell>
          <cell r="N5">
            <v>13823979252</v>
          </cell>
          <cell r="O5" t="str">
            <v>中国工商银行中山市银苑支行</v>
          </cell>
          <cell r="P5" t="str">
            <v>2011028909200065528</v>
          </cell>
          <cell r="Q5" t="str">
            <v>914420006904993467</v>
          </cell>
        </row>
        <row r="6">
          <cell r="C6" t="str">
            <v>中山市电赢科技有限公司</v>
          </cell>
          <cell r="D6">
            <v>4420964019</v>
          </cell>
          <cell r="E6" t="str">
            <v>中信保</v>
          </cell>
          <cell r="F6">
            <v>85000</v>
          </cell>
          <cell r="G6">
            <v>40700</v>
          </cell>
          <cell r="H6">
            <v>17000</v>
          </cell>
          <cell r="I6">
            <v>85000</v>
          </cell>
          <cell r="J6">
            <v>17000</v>
          </cell>
          <cell r="K6">
            <v>12665</v>
          </cell>
          <cell r="L6">
            <v>12665</v>
          </cell>
          <cell r="M6" t="str">
            <v>于菲</v>
          </cell>
          <cell r="N6">
            <v>13531799829</v>
          </cell>
          <cell r="O6" t="str">
            <v>中国银行中山海关支行</v>
          </cell>
          <cell r="P6" t="str">
            <v>658760264544</v>
          </cell>
          <cell r="Q6" t="str">
            <v>91442000797740419R</v>
          </cell>
        </row>
        <row r="7">
          <cell r="C7" t="str">
            <v>中山台光电子材料有限公司</v>
          </cell>
          <cell r="D7">
            <v>4420944724</v>
          </cell>
          <cell r="E7" t="str">
            <v>中信保</v>
          </cell>
          <cell r="F7">
            <v>815533.12</v>
          </cell>
          <cell r="G7">
            <v>300000</v>
          </cell>
          <cell r="H7">
            <v>163106.62</v>
          </cell>
          <cell r="I7">
            <v>815533.12</v>
          </cell>
          <cell r="J7">
            <v>163106.624</v>
          </cell>
          <cell r="K7">
            <v>121514.43488</v>
          </cell>
          <cell r="L7">
            <v>121514</v>
          </cell>
          <cell r="M7" t="str">
            <v>吕谷丽</v>
          </cell>
          <cell r="N7">
            <v>18923311832</v>
          </cell>
          <cell r="O7" t="str">
            <v>中国农业银行股份有限公司中山中炬支行</v>
          </cell>
          <cell r="P7" t="str">
            <v>44319801040000314</v>
          </cell>
          <cell r="Q7" t="str">
            <v>91442000763841465D</v>
          </cell>
        </row>
        <row r="8">
          <cell r="C8" t="str">
            <v>粤海中粤（中山）马口铁工业有限公</v>
          </cell>
          <cell r="D8">
            <v>4420945505</v>
          </cell>
          <cell r="E8" t="str">
            <v>中信保</v>
          </cell>
          <cell r="F8">
            <v>605356.83</v>
          </cell>
          <cell r="G8">
            <v>221207</v>
          </cell>
          <cell r="H8">
            <v>121071.37</v>
          </cell>
          <cell r="I8">
            <v>605356.83</v>
          </cell>
          <cell r="J8">
            <v>121071.366</v>
          </cell>
          <cell r="K8">
            <v>90198.16767</v>
          </cell>
          <cell r="L8">
            <v>90198</v>
          </cell>
          <cell r="M8" t="str">
            <v>梁惠仪</v>
          </cell>
          <cell r="N8">
            <v>15014152204</v>
          </cell>
          <cell r="O8" t="str">
            <v>中国银行火炬开发区支行</v>
          </cell>
          <cell r="P8" t="str">
            <v>635357754460</v>
          </cell>
          <cell r="Q8" t="str">
            <v>914420006181251550</v>
          </cell>
        </row>
        <row r="9">
          <cell r="C9" t="str">
            <v>广东乐心医疗电子股份有限公司</v>
          </cell>
          <cell r="D9">
            <v>4420962657</v>
          </cell>
          <cell r="E9" t="str">
            <v>中信保</v>
          </cell>
          <cell r="F9">
            <v>1467191.14</v>
          </cell>
          <cell r="G9">
            <v>300000</v>
          </cell>
          <cell r="H9">
            <v>300000</v>
          </cell>
          <cell r="I9">
            <v>1467191.14</v>
          </cell>
          <cell r="J9">
            <v>293438.228</v>
          </cell>
          <cell r="K9">
            <v>218611.47986</v>
          </cell>
          <cell r="L9">
            <v>218611</v>
          </cell>
          <cell r="M9" t="str">
            <v>洪玲</v>
          </cell>
          <cell r="N9">
            <v>13427056497</v>
          </cell>
          <cell r="O9" t="str">
            <v>中国建设银行股份有限公司中山民众支行</v>
          </cell>
          <cell r="P9" t="str">
            <v>44001780801059222333</v>
          </cell>
          <cell r="Q9" t="str">
            <v>914420007408365594</v>
          </cell>
        </row>
        <row r="10">
          <cell r="C10" t="str">
            <v>广东英得尔实业发展有限公司</v>
          </cell>
          <cell r="D10">
            <v>4420932857</v>
          </cell>
          <cell r="E10" t="str">
            <v>中信保</v>
          </cell>
          <cell r="F10">
            <v>113115.72</v>
          </cell>
          <cell r="G10">
            <v>42134</v>
          </cell>
          <cell r="H10">
            <v>22623.14</v>
          </cell>
          <cell r="I10">
            <v>113115.72</v>
          </cell>
          <cell r="J10">
            <v>22623.144</v>
          </cell>
          <cell r="K10">
            <v>16854.24228</v>
          </cell>
          <cell r="L10">
            <v>16854</v>
          </cell>
          <cell r="M10" t="str">
            <v>梁启荣</v>
          </cell>
          <cell r="N10">
            <v>18022158366</v>
          </cell>
          <cell r="O10" t="str">
            <v>中国农业银行股份有限公司中山火炬高技术产业开发区支行</v>
          </cell>
          <cell r="P10" t="str">
            <v>44319101040010318</v>
          </cell>
          <cell r="Q10" t="str">
            <v>914420007762231728</v>
          </cell>
        </row>
        <row r="11">
          <cell r="C11" t="str">
            <v>中山市力科电器有限公司</v>
          </cell>
          <cell r="D11">
            <v>4420963047</v>
          </cell>
          <cell r="E11" t="str">
            <v>中信保</v>
          </cell>
          <cell r="F11">
            <v>1287531.56</v>
          </cell>
          <cell r="G11">
            <v>300000</v>
          </cell>
          <cell r="H11">
            <v>257506.31</v>
          </cell>
          <cell r="I11">
            <v>1287531.56</v>
          </cell>
          <cell r="J11">
            <v>257506.312</v>
          </cell>
          <cell r="K11">
            <v>191842.20244</v>
          </cell>
          <cell r="L11">
            <v>191842</v>
          </cell>
          <cell r="M11" t="str">
            <v>梁丽茹</v>
          </cell>
          <cell r="N11">
            <v>13420427257</v>
          </cell>
          <cell r="O11" t="str">
            <v>中国农业银行中山开发区支行</v>
          </cell>
          <cell r="P11" t="str">
            <v>44319101040010128</v>
          </cell>
          <cell r="Q11" t="str">
            <v>91442000764949443P</v>
          </cell>
        </row>
        <row r="12">
          <cell r="C12" t="str">
            <v>中山市美捷时包装制品有限公司</v>
          </cell>
          <cell r="D12">
            <v>4420944633</v>
          </cell>
          <cell r="E12" t="str">
            <v>中信保</v>
          </cell>
          <cell r="F12">
            <v>3814686.98</v>
          </cell>
          <cell r="G12">
            <v>300000</v>
          </cell>
          <cell r="H12">
            <v>300000</v>
          </cell>
          <cell r="I12">
            <v>3814686.98</v>
          </cell>
          <cell r="J12">
            <v>300000</v>
          </cell>
          <cell r="K12">
            <v>223500</v>
          </cell>
          <cell r="L12">
            <v>223500</v>
          </cell>
          <cell r="M12" t="str">
            <v>陈新苑</v>
          </cell>
          <cell r="N12">
            <v>18923338684</v>
          </cell>
          <cell r="O12" t="str">
            <v>工商银行中山市高新技术开发区支行</v>
          </cell>
          <cell r="P12" t="str">
            <v> 2011022909200058568</v>
          </cell>
          <cell r="Q12" t="str">
            <v>91442000762916306X</v>
          </cell>
        </row>
        <row r="13">
          <cell r="C13" t="str">
            <v>中山市祥亨旅游制品有限公司</v>
          </cell>
          <cell r="D13" t="str">
            <v>44209642H9</v>
          </cell>
          <cell r="E13" t="str">
            <v>中信保</v>
          </cell>
          <cell r="F13">
            <v>698826.04</v>
          </cell>
          <cell r="G13">
            <v>218447</v>
          </cell>
          <cell r="H13">
            <v>139765.21</v>
          </cell>
          <cell r="I13">
            <v>698826.04</v>
          </cell>
          <cell r="J13">
            <v>139765.208</v>
          </cell>
          <cell r="K13">
            <v>104125.07996</v>
          </cell>
          <cell r="L13">
            <v>104125</v>
          </cell>
          <cell r="M13" t="str">
            <v>欧阳军娴</v>
          </cell>
          <cell r="N13">
            <v>13726099036</v>
          </cell>
          <cell r="O13" t="str">
            <v>交通银行中山分行火炬高技术产业开发区支行</v>
          </cell>
          <cell r="P13" t="str">
            <v>484601400010210311005</v>
          </cell>
          <cell r="Q13" t="str">
            <v>914420007224530957</v>
          </cell>
        </row>
        <row r="14">
          <cell r="C14" t="str">
            <v>德卡萨（中山）贸易发展有限公司</v>
          </cell>
          <cell r="D14">
            <v>4420963411</v>
          </cell>
          <cell r="E14" t="str">
            <v>中信保</v>
          </cell>
          <cell r="F14">
            <v>651031.02</v>
          </cell>
          <cell r="G14">
            <v>196909</v>
          </cell>
          <cell r="H14">
            <v>130206.2</v>
          </cell>
          <cell r="I14">
            <v>651031.02</v>
          </cell>
          <cell r="J14">
            <v>130206.204</v>
          </cell>
          <cell r="K14">
            <v>97003.62198</v>
          </cell>
          <cell r="L14">
            <v>97003</v>
          </cell>
          <cell r="M14" t="str">
            <v>梁丽茹</v>
          </cell>
          <cell r="N14">
            <v>13420427257</v>
          </cell>
          <cell r="O14" t="str">
            <v>中国农业银行中山市火炬高技术产业开发区支行</v>
          </cell>
          <cell r="P14" t="str">
            <v> 
44319101040012157</v>
          </cell>
          <cell r="Q14" t="str">
            <v>91442000559117437Y</v>
          </cell>
        </row>
        <row r="15">
          <cell r="C15" t="str">
            <v>骏辉手袋（中山）有限公司</v>
          </cell>
          <cell r="D15">
            <v>4420945817</v>
          </cell>
          <cell r="E15" t="str">
            <v>中信保</v>
          </cell>
          <cell r="F15">
            <v>200000</v>
          </cell>
          <cell r="G15">
            <v>69400</v>
          </cell>
          <cell r="H15">
            <v>40000</v>
          </cell>
          <cell r="I15">
            <v>200000</v>
          </cell>
          <cell r="J15">
            <v>40000</v>
          </cell>
          <cell r="K15">
            <v>29800</v>
          </cell>
          <cell r="L15">
            <v>29800</v>
          </cell>
          <cell r="M15" t="str">
            <v>徐靓</v>
          </cell>
          <cell r="N15">
            <v>18923306119</v>
          </cell>
          <cell r="O15" t="str">
            <v>建设银行中山新濠头支行</v>
          </cell>
          <cell r="P15" t="str">
            <v>44001780514053001876</v>
          </cell>
          <cell r="Q15" t="str">
            <v>91442000572420764F</v>
          </cell>
        </row>
        <row r="16">
          <cell r="C16" t="str">
            <v>中山百灵生物技术有限公司</v>
          </cell>
          <cell r="D16">
            <v>4420932819</v>
          </cell>
          <cell r="E16" t="str">
            <v>中信保</v>
          </cell>
          <cell r="F16">
            <v>100000</v>
          </cell>
          <cell r="G16">
            <v>32400</v>
          </cell>
          <cell r="H16">
            <v>20000</v>
          </cell>
          <cell r="I16">
            <v>100000</v>
          </cell>
          <cell r="J16">
            <v>20000</v>
          </cell>
          <cell r="K16">
            <v>14900</v>
          </cell>
          <cell r="L16">
            <v>14900</v>
          </cell>
          <cell r="M16" t="str">
            <v>王芳</v>
          </cell>
          <cell r="N16">
            <v>13631124209</v>
          </cell>
          <cell r="O16" t="str">
            <v>中国农业银行中山市火炬高技术产业开发区支行</v>
          </cell>
          <cell r="P16" t="str">
            <v>44319101040009963</v>
          </cell>
          <cell r="Q16" t="str">
            <v>91442000760610151Q</v>
          </cell>
        </row>
        <row r="17">
          <cell r="C17" t="str">
            <v>中山市瑞莎卫浴科技有限公司</v>
          </cell>
          <cell r="D17" t="str">
            <v>442096818L</v>
          </cell>
          <cell r="E17" t="str">
            <v>中信保</v>
          </cell>
          <cell r="F17">
            <v>138000</v>
          </cell>
          <cell r="G17">
            <v>42200</v>
          </cell>
          <cell r="H17">
            <v>27600</v>
          </cell>
          <cell r="I17">
            <v>138000</v>
          </cell>
          <cell r="J17">
            <v>27600</v>
          </cell>
          <cell r="K17">
            <v>20562</v>
          </cell>
          <cell r="L17">
            <v>20562</v>
          </cell>
          <cell r="M17" t="str">
            <v>叶美华</v>
          </cell>
          <cell r="N17">
            <v>13528263805</v>
          </cell>
          <cell r="O17" t="str">
            <v>中国工商银行中山市分行张家边支行</v>
          </cell>
          <cell r="P17" t="str">
            <v>2011021709124888314</v>
          </cell>
          <cell r="Q17" t="str">
            <v>91442000557298078T</v>
          </cell>
        </row>
        <row r="18">
          <cell r="C18" t="str">
            <v>中山振杰手袋有限公司</v>
          </cell>
          <cell r="D18">
            <v>4420940360</v>
          </cell>
          <cell r="E18" t="str">
            <v>中信保</v>
          </cell>
          <cell r="F18">
            <v>200534.65</v>
          </cell>
          <cell r="G18">
            <v>60960</v>
          </cell>
          <cell r="H18">
            <v>40106.93</v>
          </cell>
          <cell r="I18">
            <v>200534.65</v>
          </cell>
          <cell r="J18">
            <v>40106.93</v>
          </cell>
          <cell r="K18">
            <v>29879.66285</v>
          </cell>
          <cell r="L18">
            <v>29879</v>
          </cell>
          <cell r="M18" t="str">
            <v>颜秀娟</v>
          </cell>
          <cell r="N18">
            <v>13360151552</v>
          </cell>
          <cell r="O18" t="str">
            <v> 交通银行股份有限公司中山社保支行</v>
          </cell>
          <cell r="P18" t="str">
            <v>484601100010210039158</v>
          </cell>
          <cell r="Q18" t="str">
            <v>914420006175911032</v>
          </cell>
        </row>
        <row r="19">
          <cell r="C19" t="str">
            <v>中山华明泰科技股份有限公司</v>
          </cell>
          <cell r="D19">
            <v>4420963046</v>
          </cell>
          <cell r="E19" t="str">
            <v>中信保</v>
          </cell>
          <cell r="F19">
            <v>108000</v>
          </cell>
          <cell r="G19">
            <v>56400</v>
          </cell>
          <cell r="H19">
            <v>21600</v>
          </cell>
          <cell r="I19">
            <v>108000</v>
          </cell>
          <cell r="J19">
            <v>21600</v>
          </cell>
          <cell r="K19">
            <v>16092</v>
          </cell>
          <cell r="L19">
            <v>16092</v>
          </cell>
          <cell r="M19" t="str">
            <v>朱文娟</v>
          </cell>
          <cell r="N19">
            <v>13600334900</v>
          </cell>
          <cell r="O19" t="str">
            <v>中国工商银行中山市分行民众分理处</v>
          </cell>
          <cell r="P19" t="str">
            <v>2011021609200042923</v>
          </cell>
          <cell r="Q19" t="str">
            <v>914420006844137533</v>
          </cell>
        </row>
        <row r="20">
          <cell r="C20" t="str">
            <v>中山乐普科瑞康医疗科技有限公司</v>
          </cell>
          <cell r="D20" t="str">
            <v>44209649BF</v>
          </cell>
          <cell r="E20" t="str">
            <v>中信保</v>
          </cell>
          <cell r="F20">
            <v>50000</v>
          </cell>
          <cell r="G20">
            <v>20000</v>
          </cell>
          <cell r="H20">
            <v>10000</v>
          </cell>
          <cell r="I20">
            <v>50000</v>
          </cell>
          <cell r="J20">
            <v>10000</v>
          </cell>
          <cell r="K20">
            <v>7450</v>
          </cell>
          <cell r="L20">
            <v>7450</v>
          </cell>
          <cell r="M20" t="str">
            <v>占思颖</v>
          </cell>
          <cell r="N20">
            <v>15931208079</v>
          </cell>
          <cell r="O20" t="str">
            <v>中国银行中山火炬开发区支行营业部</v>
          </cell>
          <cell r="P20" t="str">
            <v>669168465992</v>
          </cell>
          <cell r="Q20" t="str">
            <v>91442000MA4W860899</v>
          </cell>
        </row>
        <row r="21">
          <cell r="C21" t="str">
            <v>中山世达模型制造有限公司</v>
          </cell>
          <cell r="D21">
            <v>4420945591</v>
          </cell>
          <cell r="E21" t="str">
            <v>中信保</v>
          </cell>
          <cell r="F21">
            <v>338000</v>
          </cell>
          <cell r="G21">
            <v>144100</v>
          </cell>
          <cell r="H21">
            <v>67600</v>
          </cell>
          <cell r="I21">
            <v>338000</v>
          </cell>
          <cell r="J21">
            <v>67600</v>
          </cell>
          <cell r="K21">
            <v>50362</v>
          </cell>
          <cell r="L21">
            <v>50362</v>
          </cell>
          <cell r="M21" t="str">
            <v>Kay Yang</v>
          </cell>
          <cell r="N21" t="str">
            <v>189 2531 9251</v>
          </cell>
          <cell r="O21" t="str">
            <v>中国银行中山火炬开发区支行营业部</v>
          </cell>
          <cell r="P21" t="str">
            <v> 686057743345</v>
          </cell>
          <cell r="Q21" t="str">
            <v>91442000684418941B</v>
          </cell>
        </row>
        <row r="22">
          <cell r="C22" t="str">
            <v>中山伟达印务有限公司</v>
          </cell>
          <cell r="D22">
            <v>4420932134</v>
          </cell>
          <cell r="E22" t="str">
            <v>中信保</v>
          </cell>
          <cell r="F22">
            <v>894627.81</v>
          </cell>
          <cell r="G22">
            <v>290148</v>
          </cell>
          <cell r="H22">
            <v>178925.56</v>
          </cell>
          <cell r="I22">
            <v>894627.81</v>
          </cell>
          <cell r="J22">
            <v>178925.562</v>
          </cell>
          <cell r="K22">
            <v>133299.54369</v>
          </cell>
          <cell r="L22">
            <v>133299</v>
          </cell>
          <cell r="M22" t="str">
            <v>马钧棠</v>
          </cell>
          <cell r="N22">
            <v>15113331549</v>
          </cell>
          <cell r="O22" t="str">
            <v>中国农业银行股份有限公司中山火炬高技术产业开发区支行</v>
          </cell>
          <cell r="P22" t="str">
            <v>44319101040000806</v>
          </cell>
          <cell r="Q22" t="str">
            <v>91442000726525711W</v>
          </cell>
        </row>
        <row r="23">
          <cell r="C23" t="str">
            <v>中山银海首饰有限公司</v>
          </cell>
          <cell r="D23">
            <v>4420945935</v>
          </cell>
          <cell r="E23" t="str">
            <v>中信保</v>
          </cell>
          <cell r="F23">
            <v>469159.42</v>
          </cell>
          <cell r="G23">
            <v>142347</v>
          </cell>
          <cell r="H23">
            <v>93831.88</v>
          </cell>
          <cell r="I23">
            <v>469159.42</v>
          </cell>
          <cell r="J23">
            <v>93831.884</v>
          </cell>
          <cell r="K23">
            <v>69904.75358</v>
          </cell>
          <cell r="L23">
            <v>69904</v>
          </cell>
          <cell r="M23" t="str">
            <v>邓泽英</v>
          </cell>
          <cell r="N23">
            <v>18312760491</v>
          </cell>
          <cell r="O23" t="str">
            <v>中国银行中山火炬开发区支行营业部</v>
          </cell>
          <cell r="P23" t="str">
            <v>630159426189</v>
          </cell>
          <cell r="Q23" t="str">
            <v>914420000507360320</v>
          </cell>
        </row>
        <row r="24">
          <cell r="C24" t="str">
            <v>广东通宇通讯股份有限公司</v>
          </cell>
          <cell r="D24">
            <v>4420962213</v>
          </cell>
          <cell r="E24" t="str">
            <v>中信保</v>
          </cell>
          <cell r="F24">
            <v>1423201.83</v>
          </cell>
          <cell r="G24">
            <v>300000</v>
          </cell>
          <cell r="H24">
            <v>284640.36</v>
          </cell>
          <cell r="I24">
            <v>1423201.83</v>
          </cell>
          <cell r="J24">
            <v>284640.366</v>
          </cell>
          <cell r="K24">
            <v>212057.07267</v>
          </cell>
          <cell r="L24">
            <v>212057</v>
          </cell>
          <cell r="M24" t="str">
            <v>王迪晓</v>
          </cell>
          <cell r="N24">
            <v>13416014894</v>
          </cell>
          <cell r="O24" t="str">
            <v>中国建设银行股份有限公司中山高科技支行</v>
          </cell>
          <cell r="P24" t="str">
            <v>44001780504051383185</v>
          </cell>
          <cell r="Q24" t="str">
            <v>91442000617978068F</v>
          </cell>
        </row>
        <row r="25">
          <cell r="C25" t="str">
            <v>纬创资通（中山）有限公司</v>
          </cell>
          <cell r="D25">
            <v>4420941217</v>
          </cell>
          <cell r="E25" t="str">
            <v>中信保</v>
          </cell>
          <cell r="F25">
            <v>3113333.17</v>
          </cell>
          <cell r="G25">
            <v>300000</v>
          </cell>
          <cell r="H25">
            <v>300000</v>
          </cell>
          <cell r="I25">
            <v>3113333.17</v>
          </cell>
          <cell r="J25">
            <v>300000</v>
          </cell>
          <cell r="K25">
            <v>223500</v>
          </cell>
          <cell r="L25">
            <v>223500</v>
          </cell>
          <cell r="M25" t="str">
            <v>王巧宁</v>
          </cell>
          <cell r="N25">
            <v>15913405521</v>
          </cell>
          <cell r="O25" t="str">
            <v>中国工商银行股份有限中山高新技术开发区支行</v>
          </cell>
          <cell r="P25" t="str">
            <v>2011022909024204003</v>
          </cell>
          <cell r="Q25" t="str">
            <v>914420007076361689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80" zoomScaleNormal="80" workbookViewId="0">
      <pane xSplit="4" topLeftCell="E1" activePane="topRight" state="frozen"/>
      <selection/>
      <selection pane="topRight" activeCell="L9" sqref="L9"/>
    </sheetView>
  </sheetViews>
  <sheetFormatPr defaultColWidth="9" defaultRowHeight="13.5"/>
  <cols>
    <col min="1" max="1" width="6.71666666666667" style="1" customWidth="1"/>
    <col min="2" max="2" width="33.4333333333333" style="1" customWidth="1"/>
    <col min="3" max="3" width="19.5" style="1" hidden="1" customWidth="1"/>
    <col min="4" max="4" width="11.875" style="1" customWidth="1"/>
    <col min="5" max="6" width="17.125" style="1" customWidth="1"/>
    <col min="7" max="7" width="17.1833333333333" style="1" customWidth="1"/>
    <col min="8" max="8" width="17.125" style="1" customWidth="1"/>
    <col min="9" max="9" width="16" style="1" customWidth="1"/>
    <col min="10" max="10" width="16.625" style="1" customWidth="1"/>
    <col min="11" max="12" width="17.125" style="1" customWidth="1"/>
    <col min="13" max="13" width="19" style="1" customWidth="1"/>
    <col min="14" max="17" width="12.625" style="1"/>
    <col min="18" max="16384" width="9" style="1"/>
  </cols>
  <sheetData>
    <row r="1" ht="25.5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6"/>
    </row>
    <row r="2" ht="23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" customHeight="1" spans="1:13">
      <c r="A3" s="5"/>
      <c r="B3" s="6"/>
      <c r="C3" s="6"/>
      <c r="D3" s="6"/>
      <c r="E3" s="7"/>
      <c r="F3" s="7"/>
      <c r="G3" s="7"/>
      <c r="H3" s="7"/>
      <c r="I3" s="7"/>
      <c r="J3" s="27"/>
      <c r="K3" s="27"/>
      <c r="L3" s="27"/>
      <c r="M3" s="27" t="s">
        <v>2</v>
      </c>
    </row>
    <row r="4" ht="28" customHeight="1" spans="1:13">
      <c r="A4" s="8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10" t="s">
        <v>8</v>
      </c>
      <c r="G4" s="11" t="s">
        <v>9</v>
      </c>
      <c r="H4" s="12" t="s">
        <v>10</v>
      </c>
      <c r="I4" s="28" t="s">
        <v>11</v>
      </c>
      <c r="J4" s="10" t="s">
        <v>12</v>
      </c>
      <c r="K4" s="10"/>
      <c r="L4" s="29"/>
      <c r="M4" s="8" t="s">
        <v>13</v>
      </c>
    </row>
    <row r="5" ht="60" spans="1:13">
      <c r="A5" s="13"/>
      <c r="B5" s="13"/>
      <c r="C5" s="13"/>
      <c r="D5" s="14"/>
      <c r="E5" s="10"/>
      <c r="F5" s="10"/>
      <c r="G5" s="15"/>
      <c r="H5" s="16"/>
      <c r="I5" s="28"/>
      <c r="J5" s="10" t="s">
        <v>14</v>
      </c>
      <c r="K5" s="10" t="s">
        <v>15</v>
      </c>
      <c r="L5" s="29" t="s">
        <v>16</v>
      </c>
      <c r="M5" s="13"/>
    </row>
    <row r="6" ht="21" customHeight="1" spans="1:13">
      <c r="A6" s="17">
        <v>1</v>
      </c>
      <c r="B6" s="18" t="s">
        <v>17</v>
      </c>
      <c r="C6" s="18" t="str">
        <f>VLOOKUP(B6,[1]审核表!$C$4:$Q$25,14,FALSE)</f>
        <v>44319801040000314</v>
      </c>
      <c r="D6" s="19">
        <f>VLOOKUP(B6,[1]审核表!$C$3:$D$25,2,FALSE)</f>
        <v>4420944724</v>
      </c>
      <c r="E6" s="20">
        <v>105000</v>
      </c>
      <c r="F6" s="20">
        <v>39784.15</v>
      </c>
      <c r="G6" s="20">
        <v>150000</v>
      </c>
      <c r="H6" s="20">
        <v>5100</v>
      </c>
      <c r="I6" s="20">
        <v>150000</v>
      </c>
      <c r="J6" s="20">
        <f t="shared" ref="J6:J9" si="0">I6*3.4%</f>
        <v>5100</v>
      </c>
      <c r="K6" s="20"/>
      <c r="L6" s="20">
        <v>5100</v>
      </c>
      <c r="M6" s="30"/>
    </row>
    <row r="7" ht="21" customHeight="1" spans="1:13">
      <c r="A7" s="17">
        <v>2</v>
      </c>
      <c r="B7" s="18" t="s">
        <v>18</v>
      </c>
      <c r="C7" s="18" t="str">
        <f>VLOOKUP(B7,[1]审核表!$C$4:$Q$25,14,FALSE)</f>
        <v>44001780801059222333</v>
      </c>
      <c r="D7" s="19">
        <f>VLOOKUP(B7,[1]审核表!$C$3:$D$25,2,FALSE)</f>
        <v>4420962657</v>
      </c>
      <c r="E7" s="20">
        <v>300000</v>
      </c>
      <c r="F7" s="20">
        <v>603875.21</v>
      </c>
      <c r="G7" s="20">
        <v>2190979.51</v>
      </c>
      <c r="H7" s="20">
        <v>300000</v>
      </c>
      <c r="I7" s="20">
        <v>2190979.51</v>
      </c>
      <c r="J7" s="20">
        <f t="shared" si="0"/>
        <v>74493.30334</v>
      </c>
      <c r="K7" s="20">
        <f t="shared" ref="K7:K13" si="1">(I7-428572)*20%</f>
        <v>352481.502</v>
      </c>
      <c r="L7" s="20">
        <v>300000</v>
      </c>
      <c r="M7" s="30" t="s">
        <v>19</v>
      </c>
    </row>
    <row r="8" ht="21" customHeight="1" spans="1:13">
      <c r="A8" s="17">
        <v>3</v>
      </c>
      <c r="B8" s="18" t="s">
        <v>20</v>
      </c>
      <c r="C8" s="18" t="str">
        <f>VLOOKUP(B8,[1]审核表!$C$4:$Q$25,14,FALSE)</f>
        <v>2011021709024246113</v>
      </c>
      <c r="D8" s="19">
        <f>VLOOKUP(B8,[1]审核表!$C$3:$D$25,2,FALSE)</f>
        <v>4420944704</v>
      </c>
      <c r="E8" s="20">
        <v>168000</v>
      </c>
      <c r="F8" s="20">
        <v>63833</v>
      </c>
      <c r="G8" s="20">
        <v>240000</v>
      </c>
      <c r="H8" s="20">
        <v>8160</v>
      </c>
      <c r="I8" s="20">
        <v>240000</v>
      </c>
      <c r="J8" s="20">
        <f t="shared" si="0"/>
        <v>8160</v>
      </c>
      <c r="K8" s="20"/>
      <c r="L8" s="20">
        <v>8160</v>
      </c>
      <c r="M8" s="30"/>
    </row>
    <row r="9" ht="43" customHeight="1" spans="1:13">
      <c r="A9" s="17">
        <v>4</v>
      </c>
      <c r="B9" s="18" t="s">
        <v>21</v>
      </c>
      <c r="C9" s="32" t="s">
        <v>22</v>
      </c>
      <c r="D9" s="19">
        <v>4420945505</v>
      </c>
      <c r="E9" s="20">
        <v>266868.87</v>
      </c>
      <c r="F9" s="20">
        <v>116796.97</v>
      </c>
      <c r="G9" s="20">
        <v>387225.54</v>
      </c>
      <c r="H9" s="20">
        <v>13165.67</v>
      </c>
      <c r="I9" s="20">
        <v>387225.54</v>
      </c>
      <c r="J9" s="20">
        <f t="shared" si="0"/>
        <v>13165.66836</v>
      </c>
      <c r="K9" s="20"/>
      <c r="L9" s="20">
        <v>3559</v>
      </c>
      <c r="M9" s="30" t="s">
        <v>23</v>
      </c>
    </row>
    <row r="10" ht="21" customHeight="1" spans="1:13">
      <c r="A10" s="17">
        <v>5</v>
      </c>
      <c r="B10" s="18" t="s">
        <v>24</v>
      </c>
      <c r="C10" s="18" t="str">
        <f>VLOOKUP(B10,[1]审核表!$C$4:$Q$25,14,FALSE)</f>
        <v>44319101040000806</v>
      </c>
      <c r="D10" s="19">
        <f>VLOOKUP(B10,[1]审核表!$C$3:$D$25,2,FALSE)</f>
        <v>4420932134</v>
      </c>
      <c r="E10" s="20">
        <v>300000</v>
      </c>
      <c r="F10" s="20">
        <v>161314</v>
      </c>
      <c r="G10" s="20">
        <v>607834.71</v>
      </c>
      <c r="H10" s="20">
        <v>50423.99</v>
      </c>
      <c r="I10" s="20">
        <v>607834.71</v>
      </c>
      <c r="J10" s="20">
        <v>14571.448</v>
      </c>
      <c r="K10" s="20">
        <f t="shared" si="1"/>
        <v>35852.542</v>
      </c>
      <c r="L10" s="20">
        <v>50423</v>
      </c>
      <c r="M10" s="30"/>
    </row>
    <row r="11" ht="21" customHeight="1" spans="1:13">
      <c r="A11" s="17">
        <v>6</v>
      </c>
      <c r="B11" s="18" t="s">
        <v>25</v>
      </c>
      <c r="C11" s="18" t="str">
        <f>VLOOKUP(B11,[1]审核表!$C$4:$Q$25,14,FALSE)</f>
        <v>630159426189</v>
      </c>
      <c r="D11" s="19">
        <f>VLOOKUP(B11,[1]审核表!$C$3:$D$25,2,FALSE)</f>
        <v>4420945935</v>
      </c>
      <c r="E11" s="20">
        <v>198472.15</v>
      </c>
      <c r="F11" s="20">
        <v>75162</v>
      </c>
      <c r="G11" s="20">
        <v>283531.64</v>
      </c>
      <c r="H11" s="20">
        <v>9640.08</v>
      </c>
      <c r="I11" s="20">
        <v>283531.64</v>
      </c>
      <c r="J11" s="20">
        <f>I11*3.4%</f>
        <v>9640.07576</v>
      </c>
      <c r="K11" s="20"/>
      <c r="L11" s="20">
        <v>9640</v>
      </c>
      <c r="M11" s="30"/>
    </row>
    <row r="12" ht="21" customHeight="1" spans="1:13">
      <c r="A12" s="17">
        <v>7</v>
      </c>
      <c r="B12" s="18" t="s">
        <v>26</v>
      </c>
      <c r="C12" s="18" t="str">
        <f>VLOOKUP(B12,[1]审核表!$C$4:$Q$25,14,FALSE)</f>
        <v> 2011022909200058568</v>
      </c>
      <c r="D12" s="19">
        <f>VLOOKUP(B12,[1]审核表!$C$3:$D$25,2,FALSE)</f>
        <v>4420944633</v>
      </c>
      <c r="E12" s="20">
        <v>300000</v>
      </c>
      <c r="F12" s="20">
        <v>1119496.45</v>
      </c>
      <c r="G12" s="20">
        <v>3758113.65</v>
      </c>
      <c r="H12" s="20">
        <v>300000</v>
      </c>
      <c r="I12" s="20">
        <v>3758113.65</v>
      </c>
      <c r="J12" s="20">
        <v>14571.448</v>
      </c>
      <c r="K12" s="20">
        <f t="shared" si="1"/>
        <v>665908.33</v>
      </c>
      <c r="L12" s="20">
        <v>300000</v>
      </c>
      <c r="M12" s="30" t="s">
        <v>19</v>
      </c>
    </row>
    <row r="13" ht="21" customHeight="1" spans="1:13">
      <c r="A13" s="17">
        <v>8</v>
      </c>
      <c r="B13" s="18" t="s">
        <v>27</v>
      </c>
      <c r="C13" s="18" t="str">
        <f>VLOOKUP(B13,[1]审核表!$C$4:$Q$25,14,FALSE)</f>
        <v>44001780504051383185</v>
      </c>
      <c r="D13" s="19">
        <f>VLOOKUP(B13,[1]审核表!$C$3:$D$25,2,FALSE)</f>
        <v>4420962213</v>
      </c>
      <c r="E13" s="20">
        <v>300000</v>
      </c>
      <c r="F13" s="20">
        <v>294110.76</v>
      </c>
      <c r="G13" s="20">
        <f>757669.59+230237</f>
        <v>987906.59</v>
      </c>
      <c r="H13" s="20">
        <v>126438.37</v>
      </c>
      <c r="I13" s="20">
        <v>987906.59</v>
      </c>
      <c r="J13" s="20">
        <v>14571.448</v>
      </c>
      <c r="K13" s="20">
        <f t="shared" si="1"/>
        <v>111866.918</v>
      </c>
      <c r="L13" s="20">
        <v>126438</v>
      </c>
      <c r="M13" s="30"/>
    </row>
    <row r="14" ht="21" customHeight="1" spans="1:13">
      <c r="A14" s="17">
        <v>9</v>
      </c>
      <c r="B14" s="18" t="s">
        <v>28</v>
      </c>
      <c r="C14" s="18" t="str">
        <f>VLOOKUP(B14,[1]审核表!$C$4:$Q$25,14,FALSE)</f>
        <v>484601400010210311005</v>
      </c>
      <c r="D14" s="19" t="str">
        <f>VLOOKUP(B14,[1]审核表!$C$3:$D$25,2,FALSE)</f>
        <v>44209642H9</v>
      </c>
      <c r="E14" s="20">
        <v>91751</v>
      </c>
      <c r="F14" s="20">
        <v>35506.65</v>
      </c>
      <c r="G14" s="20">
        <v>131072.94</v>
      </c>
      <c r="H14" s="20">
        <v>3815.29</v>
      </c>
      <c r="I14" s="20">
        <v>131072.94</v>
      </c>
      <c r="J14" s="20">
        <f t="shared" ref="J14:J28" si="2">I14*3.4%</f>
        <v>4456.47996</v>
      </c>
      <c r="K14" s="20"/>
      <c r="L14" s="20">
        <v>3815</v>
      </c>
      <c r="M14" s="31"/>
    </row>
    <row r="15" ht="21" customHeight="1" spans="1:13">
      <c r="A15" s="17">
        <v>10</v>
      </c>
      <c r="B15" s="18" t="s">
        <v>29</v>
      </c>
      <c r="C15" s="18" t="str">
        <f>VLOOKUP(B15,[1]审核表!$C$4:$Q$25,14,FALSE)</f>
        <v>2011022909024204003</v>
      </c>
      <c r="D15" s="19">
        <f>VLOOKUP(B15,[1]审核表!$C$3:$D$25,2,FALSE)</f>
        <v>4420941217</v>
      </c>
      <c r="E15" s="20">
        <v>300000</v>
      </c>
      <c r="F15" s="20">
        <v>2951429.39</v>
      </c>
      <c r="G15" s="20">
        <v>11133474.84</v>
      </c>
      <c r="H15" s="20">
        <v>300000</v>
      </c>
      <c r="I15" s="20">
        <v>11133474.84</v>
      </c>
      <c r="J15" s="20">
        <v>14571.448</v>
      </c>
      <c r="K15" s="20">
        <f>(I15-428572)*20%</f>
        <v>2140980.568</v>
      </c>
      <c r="L15" s="20">
        <v>300000</v>
      </c>
      <c r="M15" s="30" t="s">
        <v>19</v>
      </c>
    </row>
    <row r="16" ht="21" customHeight="1" spans="1:13">
      <c r="A16" s="17">
        <v>11</v>
      </c>
      <c r="B16" s="18" t="s">
        <v>30</v>
      </c>
      <c r="C16" s="18" t="str">
        <f>VLOOKUP(B16,[1]审核表!$C$4:$Q$25,14,FALSE)</f>
        <v>44319101040010318</v>
      </c>
      <c r="D16" s="19">
        <f>VLOOKUP(B16,[1]审核表!$C$3:$D$25,2,FALSE)</f>
        <v>4420932857</v>
      </c>
      <c r="E16" s="20">
        <v>247305</v>
      </c>
      <c r="F16" s="20">
        <v>140262.4</v>
      </c>
      <c r="G16" s="20">
        <f>449864.39+75279.33</f>
        <v>525143.72</v>
      </c>
      <c r="H16" s="20">
        <v>33885.79</v>
      </c>
      <c r="I16" s="20">
        <v>525143.72</v>
      </c>
      <c r="J16" s="20">
        <v>14571.448</v>
      </c>
      <c r="K16" s="20">
        <f>(I16-428572)*20%</f>
        <v>19314.344</v>
      </c>
      <c r="L16" s="20">
        <v>33885</v>
      </c>
      <c r="M16" s="30"/>
    </row>
    <row r="17" ht="21" customHeight="1" spans="1:13">
      <c r="A17" s="17">
        <v>12</v>
      </c>
      <c r="B17" s="18" t="s">
        <v>31</v>
      </c>
      <c r="C17" s="18" t="str">
        <f>VLOOKUP(B17,[1]审核表!$C$4:$Q$25,14,FALSE)</f>
        <v>484601100010210039158</v>
      </c>
      <c r="D17" s="19">
        <f>VLOOKUP(B17,[1]审核表!$C$3:$D$25,2,FALSE)</f>
        <v>4420940360</v>
      </c>
      <c r="E17" s="20">
        <v>115819.88</v>
      </c>
      <c r="F17" s="20">
        <v>43862</v>
      </c>
      <c r="G17" s="20">
        <v>165458.23</v>
      </c>
      <c r="H17" s="20">
        <v>5625.58</v>
      </c>
      <c r="I17" s="20">
        <v>165458.23</v>
      </c>
      <c r="J17" s="20">
        <f t="shared" si="2"/>
        <v>5625.57982</v>
      </c>
      <c r="K17" s="20"/>
      <c r="L17" s="20">
        <v>5625</v>
      </c>
      <c r="M17" s="30"/>
    </row>
    <row r="18" ht="45" customHeight="1" spans="1:13">
      <c r="A18" s="17">
        <v>13</v>
      </c>
      <c r="B18" s="18" t="s">
        <v>32</v>
      </c>
      <c r="C18" s="18" t="s">
        <v>33</v>
      </c>
      <c r="D18" s="19">
        <v>4420932819</v>
      </c>
      <c r="E18" s="20">
        <v>205173.67</v>
      </c>
      <c r="F18" s="20">
        <v>87021</v>
      </c>
      <c r="G18" s="20">
        <v>293105.93</v>
      </c>
      <c r="H18" s="20">
        <v>911.26</v>
      </c>
      <c r="I18" s="20">
        <v>293105.93</v>
      </c>
      <c r="J18" s="20">
        <f t="shared" si="2"/>
        <v>9965.60162</v>
      </c>
      <c r="K18" s="20"/>
      <c r="L18" s="20">
        <v>911</v>
      </c>
      <c r="M18" s="30" t="s">
        <v>34</v>
      </c>
    </row>
    <row r="19" ht="21" customHeight="1" spans="1:13">
      <c r="A19" s="17">
        <v>14</v>
      </c>
      <c r="B19" s="18" t="s">
        <v>35</v>
      </c>
      <c r="C19" s="18" t="s">
        <v>36</v>
      </c>
      <c r="D19" s="19">
        <v>4420943095</v>
      </c>
      <c r="E19" s="20">
        <v>285538.32</v>
      </c>
      <c r="F19" s="20">
        <v>108456</v>
      </c>
      <c r="G19" s="20">
        <v>407911.88</v>
      </c>
      <c r="H19" s="20">
        <v>13869</v>
      </c>
      <c r="I19" s="20">
        <v>407911.88</v>
      </c>
      <c r="J19" s="20">
        <f t="shared" si="2"/>
        <v>13869.00392</v>
      </c>
      <c r="K19" s="20"/>
      <c r="L19" s="20">
        <v>13869</v>
      </c>
      <c r="M19" s="30"/>
    </row>
    <row r="20" ht="21" customHeight="1" spans="1:13">
      <c r="A20" s="17">
        <v>15</v>
      </c>
      <c r="B20" s="18" t="s">
        <v>37</v>
      </c>
      <c r="C20" s="18" t="s">
        <v>38</v>
      </c>
      <c r="D20" s="22" t="s">
        <v>39</v>
      </c>
      <c r="E20" s="20">
        <v>217026.97</v>
      </c>
      <c r="F20" s="20">
        <v>82190</v>
      </c>
      <c r="G20" s="20">
        <v>310038.74</v>
      </c>
      <c r="H20" s="20">
        <v>10541.32</v>
      </c>
      <c r="I20" s="20">
        <v>310038.74</v>
      </c>
      <c r="J20" s="20">
        <f t="shared" si="2"/>
        <v>10541.31716</v>
      </c>
      <c r="K20" s="20"/>
      <c r="L20" s="20">
        <v>10541</v>
      </c>
      <c r="M20" s="30"/>
    </row>
    <row r="21" ht="21" customHeight="1" spans="1:13">
      <c r="A21" s="17">
        <v>16</v>
      </c>
      <c r="B21" s="18" t="s">
        <v>40</v>
      </c>
      <c r="C21" s="18" t="s">
        <v>41</v>
      </c>
      <c r="D21" s="19">
        <v>4420945720</v>
      </c>
      <c r="E21" s="20">
        <v>247756.71</v>
      </c>
      <c r="F21" s="20">
        <v>93857</v>
      </c>
      <c r="G21" s="20">
        <v>353938.15</v>
      </c>
      <c r="H21" s="20">
        <v>12033.9</v>
      </c>
      <c r="I21" s="20">
        <v>353938.15</v>
      </c>
      <c r="J21" s="20">
        <f t="shared" si="2"/>
        <v>12033.8971</v>
      </c>
      <c r="K21" s="20"/>
      <c r="L21" s="20">
        <v>12033</v>
      </c>
      <c r="M21" s="30"/>
    </row>
    <row r="22" ht="21" customHeight="1" spans="1:13">
      <c r="A22" s="17">
        <v>17</v>
      </c>
      <c r="B22" s="18" t="s">
        <v>42</v>
      </c>
      <c r="C22" s="18" t="str">
        <f>VLOOKUP(B22,[1]审核表!$C$4:$Q$25,14,FALSE)</f>
        <v>2011021609200042923</v>
      </c>
      <c r="D22" s="19">
        <f>VLOOKUP(B22,[1]审核表!$C$3:$D$25,2,FALSE)</f>
        <v>4420963046</v>
      </c>
      <c r="E22" s="20">
        <v>90720</v>
      </c>
      <c r="F22" s="20">
        <v>34356</v>
      </c>
      <c r="G22" s="20">
        <v>129600</v>
      </c>
      <c r="H22" s="20">
        <v>4406.4</v>
      </c>
      <c r="I22" s="20">
        <v>129600</v>
      </c>
      <c r="J22" s="20">
        <f t="shared" si="2"/>
        <v>4406.4</v>
      </c>
      <c r="K22" s="20"/>
      <c r="L22" s="20">
        <v>4406</v>
      </c>
      <c r="M22" s="30"/>
    </row>
    <row r="23" ht="21" customHeight="1" spans="1:13">
      <c r="A23" s="17">
        <v>18</v>
      </c>
      <c r="B23" s="18" t="s">
        <v>43</v>
      </c>
      <c r="C23" s="18" t="str">
        <f>VLOOKUP(B23,[1]审核表!$C$4:$Q$25,14,FALSE)</f>
        <v> 686057743345</v>
      </c>
      <c r="D23" s="19">
        <f>VLOOKUP(B23,[1]审核表!$C$3:$D$25,2,FALSE)</f>
        <v>4420945591</v>
      </c>
      <c r="E23" s="20">
        <v>233800</v>
      </c>
      <c r="F23" s="20">
        <v>88542</v>
      </c>
      <c r="G23" s="20">
        <v>334000</v>
      </c>
      <c r="H23" s="20">
        <v>11356</v>
      </c>
      <c r="I23" s="20">
        <v>334000</v>
      </c>
      <c r="J23" s="20">
        <f t="shared" si="2"/>
        <v>11356</v>
      </c>
      <c r="K23" s="20"/>
      <c r="L23" s="20">
        <v>11356</v>
      </c>
      <c r="M23" s="30"/>
    </row>
    <row r="24" ht="21" customHeight="1" spans="1:13">
      <c r="A24" s="17">
        <v>19</v>
      </c>
      <c r="B24" s="18" t="s">
        <v>44</v>
      </c>
      <c r="C24" s="18" t="str">
        <f>VLOOKUP(B24,[1]审核表!$C$4:$Q$25,14,FALSE)</f>
        <v>658760264544</v>
      </c>
      <c r="D24" s="19">
        <f>VLOOKUP(B24,[1]审核表!$C$3:$D$25,2,FALSE)</f>
        <v>4420964019</v>
      </c>
      <c r="E24" s="20">
        <v>78190</v>
      </c>
      <c r="F24" s="20">
        <v>29611</v>
      </c>
      <c r="G24" s="20">
        <v>111700</v>
      </c>
      <c r="H24" s="20">
        <v>3797.8</v>
      </c>
      <c r="I24" s="20">
        <v>111700</v>
      </c>
      <c r="J24" s="20">
        <f t="shared" si="2"/>
        <v>3797.8</v>
      </c>
      <c r="K24" s="20"/>
      <c r="L24" s="20">
        <v>3797</v>
      </c>
      <c r="M24" s="30"/>
    </row>
    <row r="25" ht="21" customHeight="1" spans="1:13">
      <c r="A25" s="17">
        <v>20</v>
      </c>
      <c r="B25" s="18" t="s">
        <v>45</v>
      </c>
      <c r="C25" s="18" t="str">
        <f>VLOOKUP(B25,[1]审核表!$C$4:$Q$25,14,FALSE)</f>
        <v>2011021709124888314</v>
      </c>
      <c r="D25" s="19" t="str">
        <f>VLOOKUP(B25,[1]审核表!$C$3:$D$25,2,FALSE)</f>
        <v>442096818L</v>
      </c>
      <c r="E25" s="20">
        <v>96600</v>
      </c>
      <c r="F25" s="20">
        <v>36583</v>
      </c>
      <c r="G25" s="20">
        <v>138000</v>
      </c>
      <c r="H25" s="20">
        <v>4692</v>
      </c>
      <c r="I25" s="20">
        <v>138000</v>
      </c>
      <c r="J25" s="20">
        <f t="shared" si="2"/>
        <v>4692</v>
      </c>
      <c r="K25" s="20"/>
      <c r="L25" s="20">
        <v>4692</v>
      </c>
      <c r="M25" s="30"/>
    </row>
    <row r="26" ht="21" customHeight="1" spans="1:13">
      <c r="A26" s="17">
        <v>21</v>
      </c>
      <c r="B26" s="18" t="s">
        <v>46</v>
      </c>
      <c r="C26" s="18" t="str">
        <f>VLOOKUP(B26,[1]审核表!$C$4:$Q$25,14,FALSE)</f>
        <v>669168465992</v>
      </c>
      <c r="D26" s="19" t="str">
        <f>VLOOKUP(B26,[1]审核表!$C$3:$D$25,2,FALSE)</f>
        <v>44209649BF</v>
      </c>
      <c r="E26" s="20">
        <v>63000</v>
      </c>
      <c r="F26" s="20">
        <v>23896</v>
      </c>
      <c r="G26" s="20">
        <v>90000</v>
      </c>
      <c r="H26" s="20">
        <v>3060</v>
      </c>
      <c r="I26" s="20">
        <v>90000</v>
      </c>
      <c r="J26" s="20">
        <f t="shared" si="2"/>
        <v>3060</v>
      </c>
      <c r="K26" s="20"/>
      <c r="L26" s="20">
        <v>3060</v>
      </c>
      <c r="M26" s="30"/>
    </row>
    <row r="27" ht="21" customHeight="1" spans="1:13">
      <c r="A27" s="17">
        <v>22</v>
      </c>
      <c r="B27" s="18" t="s">
        <v>47</v>
      </c>
      <c r="C27" s="18" t="s">
        <v>48</v>
      </c>
      <c r="D27" s="22" t="s">
        <v>49</v>
      </c>
      <c r="E27" s="20">
        <v>49000</v>
      </c>
      <c r="F27" s="20">
        <v>18557</v>
      </c>
      <c r="G27" s="20">
        <v>70000</v>
      </c>
      <c r="H27" s="20">
        <v>2380</v>
      </c>
      <c r="I27" s="20">
        <v>70000</v>
      </c>
      <c r="J27" s="20">
        <f t="shared" si="2"/>
        <v>2380</v>
      </c>
      <c r="K27" s="20"/>
      <c r="L27" s="20">
        <v>2380</v>
      </c>
      <c r="M27" s="30"/>
    </row>
    <row r="28" ht="21" customHeight="1" spans="1:13">
      <c r="A28" s="17">
        <v>23</v>
      </c>
      <c r="B28" s="18" t="s">
        <v>50</v>
      </c>
      <c r="C28" s="18" t="s">
        <v>51</v>
      </c>
      <c r="D28" s="19">
        <v>4420942398</v>
      </c>
      <c r="E28" s="20">
        <v>147000</v>
      </c>
      <c r="F28" s="20">
        <v>55670</v>
      </c>
      <c r="G28" s="20">
        <v>210000</v>
      </c>
      <c r="H28" s="20">
        <v>7140</v>
      </c>
      <c r="I28" s="20">
        <v>210000</v>
      </c>
      <c r="J28" s="20">
        <f t="shared" si="2"/>
        <v>7140</v>
      </c>
      <c r="K28" s="20"/>
      <c r="L28" s="20">
        <v>7140</v>
      </c>
      <c r="M28" s="30"/>
    </row>
    <row r="29" ht="21" customHeight="1" spans="1:13">
      <c r="A29" s="17">
        <v>24</v>
      </c>
      <c r="B29" s="18" t="s">
        <v>52</v>
      </c>
      <c r="C29" s="18" t="s">
        <v>53</v>
      </c>
      <c r="D29" s="19" t="s">
        <v>54</v>
      </c>
      <c r="E29" s="20">
        <v>300000</v>
      </c>
      <c r="F29" s="20">
        <v>162927</v>
      </c>
      <c r="G29" s="20">
        <v>614600</v>
      </c>
      <c r="H29" s="20">
        <v>51777.04</v>
      </c>
      <c r="I29" s="20">
        <v>614600</v>
      </c>
      <c r="J29" s="20">
        <v>14571.448</v>
      </c>
      <c r="K29" s="20">
        <f>(I29-428572)*20%</f>
        <v>37205.6</v>
      </c>
      <c r="L29" s="20">
        <v>51777</v>
      </c>
      <c r="M29" s="30"/>
    </row>
    <row r="30" ht="21" customHeight="1" spans="1:13">
      <c r="A30" s="23" t="s">
        <v>55</v>
      </c>
      <c r="B30" s="24"/>
      <c r="C30" s="25"/>
      <c r="D30" s="19"/>
      <c r="E30" s="20">
        <f>SUM(E6:E29)</f>
        <v>4707022.57</v>
      </c>
      <c r="F30" s="20">
        <f>SUM(F6:F29)</f>
        <v>6467098.98</v>
      </c>
      <c r="G30" s="20">
        <f>SUM(G6:G29)</f>
        <v>23623636.07</v>
      </c>
      <c r="H30" s="20">
        <f>SUM(H6:H29)</f>
        <v>1282219.49</v>
      </c>
      <c r="I30" s="20">
        <f>SUM(I6:I29)</f>
        <v>23623636.07</v>
      </c>
      <c r="J30" s="20">
        <f>SUM(J6:J29)</f>
        <v>291311.81504</v>
      </c>
      <c r="K30" s="20">
        <f>SUM(K6:K29)</f>
        <v>3363609.804</v>
      </c>
      <c r="L30" s="20">
        <f>SUM(L6:L29)</f>
        <v>1272607</v>
      </c>
      <c r="M30" s="20"/>
    </row>
  </sheetData>
  <mergeCells count="14">
    <mergeCell ref="A1:M1"/>
    <mergeCell ref="A2:M2"/>
    <mergeCell ref="J4:L4"/>
    <mergeCell ref="A30:C3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pageMargins left="0.236111111111111" right="0.156944444444444" top="0.511805555555556" bottom="0.432638888888889" header="0.393055555555556" footer="0.314583333333333"/>
  <pageSetup paperSize="9" scale="70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中山市火炬高技术产业开发区管理委员会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2021出口信用保险专项公示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小钊</cp:lastModifiedBy>
  <dcterms:created xsi:type="dcterms:W3CDTF">2021-11-16T07:43:00Z</dcterms:created>
  <dcterms:modified xsi:type="dcterms:W3CDTF">2021-11-16T09:44:48Z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C4CB7B8ED539494AA40E2AAFAF85D42A</vt:lpwstr>
  </property>
  <property fmtid="{D5CDD505-2E9C-101B-9397-08002B2CF9AE}" pid="3" name="KSOProductBuildVer">
    <vt:lpwstr>2052-11.1.0.11045</vt:lpwstr>
  </property>
</Properties>
</file>