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365"/>
  </bookViews>
  <sheets>
    <sheet name="人大报告" sheetId="1" r:id="rId1"/>
  </sheets>
  <definedNames>
    <definedName name="_xlnm.Print_Area" localSheetId="0">人大报告!$A$1:$M$53</definedName>
  </definedNames>
  <calcPr calcId="144525" concurrentCalc="0"/>
</workbook>
</file>

<file path=xl/sharedStrings.xml><?xml version="1.0" encoding="utf-8"?>
<sst xmlns="http://schemas.openxmlformats.org/spreadsheetml/2006/main" count="94">
  <si>
    <t>三角镇2020年上半年财政预算收支表</t>
  </si>
  <si>
    <t>单位：万元</t>
  </si>
  <si>
    <t>报表ID</t>
  </si>
  <si>
    <t>收  入</t>
  </si>
  <si>
    <t>支  出</t>
  </si>
  <si>
    <t>科  目</t>
  </si>
  <si>
    <t>2019年决算数</t>
  </si>
  <si>
    <t>2020年预算数</t>
  </si>
  <si>
    <t>上半年执行数</t>
  </si>
  <si>
    <t>执行率</t>
  </si>
  <si>
    <t>增长率</t>
  </si>
  <si>
    <t>一、一般公共预算收入</t>
  </si>
  <si>
    <t>一、一般公共预算支出</t>
  </si>
  <si>
    <t>1、税收分成收入</t>
  </si>
  <si>
    <t>  一般公共服务支出</t>
  </si>
  <si>
    <t>2、非税收入</t>
  </si>
  <si>
    <t>  公共安全支出</t>
  </si>
  <si>
    <t>（1）专项收入</t>
  </si>
  <si>
    <t>  教育支出</t>
  </si>
  <si>
    <t xml:space="preserve">   其中：排污费收入</t>
  </si>
  <si>
    <t>  科学技术支出</t>
  </si>
  <si>
    <t xml:space="preserve">         教育费附加收入</t>
  </si>
  <si>
    <t>  文化旅游体育与传媒支出</t>
  </si>
  <si>
    <t xml:space="preserve">         地方教育附加收入</t>
  </si>
  <si>
    <t>  社会保障和就业支出</t>
  </si>
  <si>
    <t xml:space="preserve">         残疾人就业保障金收入</t>
  </si>
  <si>
    <t>  卫生健康支出</t>
  </si>
  <si>
    <t>（2）行政事业性收费收入</t>
  </si>
  <si>
    <t>  节能环保支出</t>
  </si>
  <si>
    <t>（3）罚没收入分成</t>
  </si>
  <si>
    <t>  城乡社区支出</t>
  </si>
  <si>
    <t>（4）国有资本经营收入</t>
  </si>
  <si>
    <t>  农林水支出</t>
  </si>
  <si>
    <t>（5）国有资源（资产）有偿使用收入</t>
  </si>
  <si>
    <t>  交通运输支出</t>
  </si>
  <si>
    <t>（6）捐赠收入</t>
  </si>
  <si>
    <t>  资源勘探信息等支出</t>
  </si>
  <si>
    <t>（7）其他收入</t>
  </si>
  <si>
    <t>  自然资源海洋气象等支出</t>
  </si>
  <si>
    <t>二、上级补助收入（公共财政预算）</t>
  </si>
  <si>
    <t>  住房保障支出</t>
  </si>
  <si>
    <t>1、一般转移支付收入（临时救助）</t>
  </si>
  <si>
    <t>  粮油物资储备支出</t>
  </si>
  <si>
    <t>2、政策性转移支付收入</t>
  </si>
  <si>
    <t>  灾害防治及应急管理支出</t>
  </si>
  <si>
    <t>3、定向财力转移支付收入</t>
  </si>
  <si>
    <t>  预备费</t>
  </si>
  <si>
    <t>4、专项转移支付（补助）收入</t>
  </si>
  <si>
    <t>二、一般债务付息支出</t>
  </si>
  <si>
    <t>三、地方政府一般债务转贷收入</t>
  </si>
  <si>
    <t>三、一般债务发行费用支出</t>
  </si>
  <si>
    <t>四、上年结转资金</t>
  </si>
  <si>
    <t>四、一般债务还本支出</t>
  </si>
  <si>
    <t>五、预算稳定调节基金</t>
  </si>
  <si>
    <t>五、上解支出</t>
  </si>
  <si>
    <t>六、调入资金</t>
  </si>
  <si>
    <t>公共预算收入小计</t>
  </si>
  <si>
    <t>公共预算支出小计</t>
  </si>
  <si>
    <t>一、政府性基金预算收入</t>
  </si>
  <si>
    <t>一、政府性基金预算支出</t>
  </si>
  <si>
    <t>1、国有土地使用权出让收入</t>
  </si>
  <si>
    <t>1、城乡社区支出</t>
  </si>
  <si>
    <t>2、污水处理费收入</t>
  </si>
  <si>
    <t xml:space="preserve">   国有土地使用权出让收入及对应专项债务收入安排的支出</t>
  </si>
  <si>
    <t>3、超容费收入</t>
  </si>
  <si>
    <t xml:space="preserve">   农业土地开发资金及对应专项债务收入安排的支出</t>
  </si>
  <si>
    <t>4、其他基金收入</t>
  </si>
  <si>
    <t xml:space="preserve">   污水处理费安排的支出</t>
  </si>
  <si>
    <t>二、上级补助收入</t>
  </si>
  <si>
    <t>1、农业土地开发资金收入</t>
  </si>
  <si>
    <t>2、其他支出</t>
  </si>
  <si>
    <t>2.彩票公益金收入</t>
  </si>
  <si>
    <t xml:space="preserve">   彩票公益金及对应专项债务收入安排的支出</t>
  </si>
  <si>
    <t xml:space="preserve">   其中：福利彩票公益金收入</t>
  </si>
  <si>
    <t xml:space="preserve">   其中： 用于社会福利的彩票公益金支出</t>
  </si>
  <si>
    <t xml:space="preserve">         体育彩票公益金收入</t>
  </si>
  <si>
    <t xml:space="preserve">          用于体育事业的彩票公益金支出</t>
  </si>
  <si>
    <t xml:space="preserve">          用于残疾人事业的彩票公益金支出</t>
  </si>
  <si>
    <t xml:space="preserve">          用于城乡医疗救助的彩票公益金支出</t>
  </si>
  <si>
    <t>三、上年结余</t>
  </si>
  <si>
    <t>二、债务付息支出</t>
  </si>
  <si>
    <t>三、调出资金</t>
  </si>
  <si>
    <t>基金预算收入小计</t>
  </si>
  <si>
    <t>基金预算支出小计</t>
  </si>
  <si>
    <t>教育收入</t>
  </si>
  <si>
    <t>教育支出</t>
  </si>
  <si>
    <t>医疗服务收入</t>
  </si>
  <si>
    <t>医疗卫生支出</t>
  </si>
  <si>
    <t>其他服务性收入</t>
  </si>
  <si>
    <t>城乡社区支出</t>
  </si>
  <si>
    <t>财政专户预算收入小计</t>
  </si>
  <si>
    <t>财政专户预算支出小计</t>
  </si>
  <si>
    <t>财政总收入合计</t>
  </si>
  <si>
    <t>财政总支出合计</t>
  </si>
</sst>
</file>

<file path=xl/styles.xml><?xml version="1.0" encoding="utf-8"?>
<styleSheet xmlns="http://schemas.openxmlformats.org/spreadsheetml/2006/main">
  <numFmts count="9">
    <numFmt numFmtId="176" formatCode="#,###.00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#"/>
    <numFmt numFmtId="178" formatCode="#,###"/>
    <numFmt numFmtId="179" formatCode="#,##0.000000000000_ "/>
    <numFmt numFmtId="180" formatCode="#,##0.00000000000_ "/>
  </numFmts>
  <fonts count="31">
    <font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24"/>
      <color indexed="8"/>
      <name val="黑体"/>
      <charset val="134"/>
    </font>
    <font>
      <b/>
      <sz val="12"/>
      <color indexed="8"/>
      <name val="宋体"/>
      <charset val="134"/>
    </font>
    <font>
      <sz val="12"/>
      <color rgb="FF000000"/>
      <name val="Dialog"/>
      <charset val="134"/>
    </font>
    <font>
      <sz val="12"/>
      <color indexed="8"/>
      <name val="Dialog"/>
      <charset val="134"/>
    </font>
    <font>
      <b/>
      <sz val="12"/>
      <color rgb="FFFF0000"/>
      <name val="宋体"/>
      <charset val="134"/>
    </font>
    <font>
      <sz val="12"/>
      <color indexed="8"/>
      <name val="黑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60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3" fillId="19" borderId="12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3" fillId="7" borderId="10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0" fontId="12" fillId="0" borderId="9" applyNumberFormat="0" applyFill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6" borderId="8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19" fillId="14" borderId="11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9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/>
    <xf numFmtId="0" fontId="2" fillId="0" borderId="0"/>
    <xf numFmtId="43" fontId="2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43" fontId="2" fillId="0" borderId="0" applyFont="0" applyFill="0" applyBorder="0" applyAlignment="0" applyProtection="0"/>
  </cellStyleXfs>
  <cellXfs count="65">
    <xf numFmtId="0" fontId="0" fillId="0" borderId="0" xfId="0">
      <alignment vertical="center"/>
    </xf>
    <xf numFmtId="0" fontId="1" fillId="0" borderId="0" xfId="56" applyFont="1" applyFill="1"/>
    <xf numFmtId="0" fontId="2" fillId="0" borderId="0" xfId="56" applyFill="1"/>
    <xf numFmtId="0" fontId="2" fillId="0" borderId="0" xfId="56" applyFill="1" applyAlignment="1">
      <alignment wrapText="1"/>
    </xf>
    <xf numFmtId="10" fontId="2" fillId="0" borderId="0" xfId="56" applyNumberFormat="1" applyFill="1"/>
    <xf numFmtId="0" fontId="3" fillId="0" borderId="0" xfId="56" applyFont="1" applyFill="1" applyBorder="1" applyAlignment="1">
      <alignment horizontal="left" vertical="center"/>
    </xf>
    <xf numFmtId="49" fontId="4" fillId="0" borderId="0" xfId="56" applyNumberFormat="1" applyFont="1" applyFill="1" applyBorder="1" applyAlignment="1">
      <alignment horizontal="center" vertical="center" wrapText="1" shrinkToFit="1"/>
    </xf>
    <xf numFmtId="10" fontId="4" fillId="0" borderId="0" xfId="56" applyNumberFormat="1" applyFont="1" applyFill="1" applyBorder="1" applyAlignment="1">
      <alignment horizontal="center" vertical="center" wrapText="1" shrinkToFit="1"/>
    </xf>
    <xf numFmtId="49" fontId="4" fillId="0" borderId="1" xfId="56" applyNumberFormat="1" applyFont="1" applyFill="1" applyBorder="1" applyAlignment="1">
      <alignment horizontal="center" vertical="center" wrapText="1" shrinkToFit="1"/>
    </xf>
    <xf numFmtId="10" fontId="4" fillId="0" borderId="1" xfId="56" applyNumberFormat="1" applyFont="1" applyFill="1" applyBorder="1" applyAlignment="1">
      <alignment horizontal="center" vertical="center" wrapText="1" shrinkToFit="1"/>
    </xf>
    <xf numFmtId="49" fontId="5" fillId="0" borderId="2" xfId="56" applyNumberFormat="1" applyFont="1" applyFill="1" applyBorder="1" applyAlignment="1">
      <alignment horizontal="center" vertical="center" wrapText="1" shrinkToFit="1"/>
    </xf>
    <xf numFmtId="49" fontId="5" fillId="0" borderId="3" xfId="56" applyNumberFormat="1" applyFont="1" applyFill="1" applyBorder="1" applyAlignment="1">
      <alignment horizontal="center" vertical="center"/>
    </xf>
    <xf numFmtId="10" fontId="5" fillId="0" borderId="3" xfId="56" applyNumberFormat="1" applyFont="1" applyFill="1" applyBorder="1" applyAlignment="1">
      <alignment horizontal="center" vertical="center"/>
    </xf>
    <xf numFmtId="0" fontId="5" fillId="0" borderId="2" xfId="56" applyFont="1" applyFill="1" applyBorder="1" applyAlignment="1">
      <alignment horizontal="center" vertical="center" wrapText="1" shrinkToFit="1"/>
    </xf>
    <xf numFmtId="49" fontId="5" fillId="0" borderId="3" xfId="56" applyNumberFormat="1" applyFont="1" applyFill="1" applyBorder="1" applyAlignment="1">
      <alignment horizontal="center" vertical="center" wrapText="1"/>
    </xf>
    <xf numFmtId="49" fontId="5" fillId="0" borderId="3" xfId="56" applyNumberFormat="1" applyFont="1" applyFill="1" applyBorder="1" applyAlignment="1">
      <alignment horizontal="center" vertical="center" wrapText="1" shrinkToFit="1"/>
    </xf>
    <xf numFmtId="10" fontId="5" fillId="0" borderId="3" xfId="56" applyNumberFormat="1" applyFont="1" applyFill="1" applyBorder="1" applyAlignment="1">
      <alignment horizontal="center" vertical="center" wrapText="1" shrinkToFit="1"/>
    </xf>
    <xf numFmtId="177" fontId="3" fillId="0" borderId="2" xfId="56" applyNumberFormat="1" applyFont="1" applyFill="1" applyBorder="1" applyAlignment="1">
      <alignment horizontal="left" vertical="center"/>
    </xf>
    <xf numFmtId="49" fontId="5" fillId="0" borderId="3" xfId="56" applyNumberFormat="1" applyFont="1" applyFill="1" applyBorder="1" applyAlignment="1">
      <alignment horizontal="left" vertical="center" wrapText="1"/>
    </xf>
    <xf numFmtId="178" fontId="5" fillId="0" borderId="3" xfId="56" applyNumberFormat="1" applyFont="1" applyFill="1" applyBorder="1" applyAlignment="1">
      <alignment horizontal="right" vertical="center"/>
    </xf>
    <xf numFmtId="176" fontId="5" fillId="0" borderId="3" xfId="56" applyNumberFormat="1" applyFont="1" applyFill="1" applyBorder="1" applyAlignment="1">
      <alignment horizontal="right" vertical="center"/>
    </xf>
    <xf numFmtId="10" fontId="5" fillId="0" borderId="3" xfId="56" applyNumberFormat="1" applyFont="1" applyFill="1" applyBorder="1" applyAlignment="1">
      <alignment horizontal="right" vertical="center"/>
    </xf>
    <xf numFmtId="10" fontId="5" fillId="0" borderId="3" xfId="21" applyNumberFormat="1" applyFont="1" applyFill="1" applyBorder="1" applyAlignment="1">
      <alignment horizontal="right" vertical="center"/>
    </xf>
    <xf numFmtId="49" fontId="3" fillId="0" borderId="3" xfId="56" applyNumberFormat="1" applyFont="1" applyFill="1" applyBorder="1" applyAlignment="1">
      <alignment horizontal="left" vertical="center" wrapText="1"/>
    </xf>
    <xf numFmtId="178" fontId="3" fillId="0" borderId="3" xfId="56" applyNumberFormat="1" applyFont="1" applyFill="1" applyBorder="1" applyAlignment="1">
      <alignment horizontal="right" vertical="center"/>
    </xf>
    <xf numFmtId="176" fontId="3" fillId="0" borderId="3" xfId="56" applyNumberFormat="1" applyFont="1" applyFill="1" applyBorder="1" applyAlignment="1">
      <alignment horizontal="right" vertical="center"/>
    </xf>
    <xf numFmtId="49" fontId="6" fillId="0" borderId="3" xfId="56" applyNumberFormat="1" applyFont="1" applyFill="1" applyBorder="1" applyAlignment="1">
      <alignment horizontal="left" vertical="center" wrapText="1"/>
    </xf>
    <xf numFmtId="178" fontId="3" fillId="0" borderId="3" xfId="8" applyNumberFormat="1" applyFont="1" applyFill="1" applyBorder="1" applyAlignment="1" applyProtection="1">
      <alignment horizontal="right" vertical="center"/>
    </xf>
    <xf numFmtId="176" fontId="3" fillId="0" borderId="3" xfId="8" applyNumberFormat="1" applyFont="1" applyFill="1" applyBorder="1" applyAlignment="1">
      <alignment horizontal="right" vertical="center"/>
    </xf>
    <xf numFmtId="49" fontId="7" fillId="0" borderId="3" xfId="56" applyNumberFormat="1" applyFont="1" applyFill="1" applyBorder="1" applyAlignment="1">
      <alignment horizontal="left" vertical="center" wrapText="1"/>
    </xf>
    <xf numFmtId="178" fontId="8" fillId="0" borderId="3" xfId="56" applyNumberFormat="1" applyFont="1" applyFill="1" applyBorder="1" applyAlignment="1">
      <alignment horizontal="right" vertical="center"/>
    </xf>
    <xf numFmtId="0" fontId="2" fillId="2" borderId="0" xfId="56" applyFill="1" applyAlignment="1">
      <alignment wrapText="1"/>
    </xf>
    <xf numFmtId="178" fontId="2" fillId="2" borderId="0" xfId="56" applyNumberFormat="1" applyFill="1"/>
    <xf numFmtId="176" fontId="2" fillId="2" borderId="0" xfId="56" applyNumberFormat="1" applyFill="1"/>
    <xf numFmtId="10" fontId="5" fillId="2" borderId="3" xfId="56" applyNumberFormat="1" applyFont="1" applyFill="1" applyBorder="1" applyAlignment="1">
      <alignment horizontal="right" vertical="center"/>
    </xf>
    <xf numFmtId="0" fontId="2" fillId="2" borderId="0" xfId="56" applyFill="1"/>
    <xf numFmtId="0" fontId="2" fillId="0" borderId="3" xfId="56" applyFill="1" applyBorder="1" applyAlignment="1">
      <alignment wrapText="1"/>
    </xf>
    <xf numFmtId="178" fontId="2" fillId="0" borderId="3" xfId="56" applyNumberFormat="1" applyFill="1" applyBorder="1"/>
    <xf numFmtId="176" fontId="2" fillId="0" borderId="3" xfId="56" applyNumberFormat="1" applyFill="1" applyBorder="1"/>
    <xf numFmtId="177" fontId="5" fillId="0" borderId="2" xfId="56" applyNumberFormat="1" applyFont="1" applyFill="1" applyBorder="1" applyAlignment="1">
      <alignment horizontal="left" vertical="center"/>
    </xf>
    <xf numFmtId="0" fontId="1" fillId="0" borderId="3" xfId="56" applyFont="1" applyFill="1" applyBorder="1" applyAlignment="1">
      <alignment wrapText="1"/>
    </xf>
    <xf numFmtId="178" fontId="1" fillId="0" borderId="3" xfId="56" applyNumberFormat="1" applyFont="1" applyFill="1" applyBorder="1"/>
    <xf numFmtId="176" fontId="1" fillId="0" borderId="3" xfId="56" applyNumberFormat="1" applyFont="1" applyFill="1" applyBorder="1"/>
    <xf numFmtId="49" fontId="5" fillId="0" borderId="4" xfId="56" applyNumberFormat="1" applyFont="1" applyFill="1" applyBorder="1" applyAlignment="1">
      <alignment horizontal="left" vertical="center" wrapText="1"/>
    </xf>
    <xf numFmtId="178" fontId="5" fillId="0" borderId="4" xfId="56" applyNumberFormat="1" applyFont="1" applyFill="1" applyBorder="1" applyAlignment="1">
      <alignment horizontal="right" vertical="center"/>
    </xf>
    <xf numFmtId="176" fontId="5" fillId="0" borderId="4" xfId="56" applyNumberFormat="1" applyFont="1" applyFill="1" applyBorder="1" applyAlignment="1">
      <alignment horizontal="right" vertical="center"/>
    </xf>
    <xf numFmtId="49" fontId="5" fillId="0" borderId="4" xfId="56" applyNumberFormat="1" applyFont="1" applyFill="1" applyBorder="1" applyAlignment="1">
      <alignment horizontal="center" vertical="center" wrapText="1"/>
    </xf>
    <xf numFmtId="177" fontId="3" fillId="0" borderId="5" xfId="56" applyNumberFormat="1" applyFont="1" applyFill="1" applyBorder="1" applyAlignment="1">
      <alignment horizontal="left" vertical="center"/>
    </xf>
    <xf numFmtId="0" fontId="2" fillId="2" borderId="6" xfId="56" applyFill="1" applyBorder="1" applyAlignment="1">
      <alignment wrapText="1"/>
    </xf>
    <xf numFmtId="178" fontId="2" fillId="2" borderId="6" xfId="56" applyNumberFormat="1" applyFill="1" applyBorder="1"/>
    <xf numFmtId="176" fontId="2" fillId="2" borderId="6" xfId="56" applyNumberFormat="1" applyFill="1" applyBorder="1"/>
    <xf numFmtId="0" fontId="2" fillId="2" borderId="6" xfId="56" applyFill="1" applyBorder="1"/>
    <xf numFmtId="177" fontId="3" fillId="0" borderId="3" xfId="56" applyNumberFormat="1" applyFont="1" applyFill="1" applyBorder="1" applyAlignment="1">
      <alignment horizontal="left" vertical="center"/>
    </xf>
    <xf numFmtId="177" fontId="5" fillId="0" borderId="3" xfId="56" applyNumberFormat="1" applyFont="1" applyFill="1" applyBorder="1" applyAlignment="1">
      <alignment horizontal="left" vertical="center"/>
    </xf>
    <xf numFmtId="177" fontId="3" fillId="0" borderId="7" xfId="56" applyNumberFormat="1" applyFont="1" applyFill="1" applyBorder="1" applyAlignment="1">
      <alignment horizontal="left" vertical="center"/>
    </xf>
    <xf numFmtId="0" fontId="2" fillId="2" borderId="1" xfId="56" applyFill="1" applyBorder="1" applyAlignment="1">
      <alignment wrapText="1"/>
    </xf>
    <xf numFmtId="178" fontId="2" fillId="2" borderId="1" xfId="56" applyNumberFormat="1" applyFill="1" applyBorder="1"/>
    <xf numFmtId="176" fontId="2" fillId="2" borderId="1" xfId="56" applyNumberFormat="1" applyFill="1" applyBorder="1"/>
    <xf numFmtId="0" fontId="2" fillId="2" borderId="1" xfId="56" applyFill="1" applyBorder="1"/>
    <xf numFmtId="0" fontId="9" fillId="0" borderId="1" xfId="56" applyNumberFormat="1" applyFont="1" applyFill="1" applyBorder="1" applyAlignment="1">
      <alignment horizontal="center" vertical="center" shrinkToFit="1"/>
    </xf>
    <xf numFmtId="49" fontId="5" fillId="0" borderId="3" xfId="56" applyNumberFormat="1" applyFont="1" applyFill="1" applyBorder="1" applyAlignment="1">
      <alignment horizontal="right" vertical="center"/>
    </xf>
    <xf numFmtId="179" fontId="2" fillId="0" borderId="0" xfId="56" applyNumberFormat="1" applyFill="1"/>
    <xf numFmtId="180" fontId="2" fillId="0" borderId="0" xfId="56" applyNumberFormat="1" applyFill="1"/>
    <xf numFmtId="10" fontId="5" fillId="2" borderId="6" xfId="21" applyNumberFormat="1" applyFont="1" applyFill="1" applyBorder="1" applyAlignment="1">
      <alignment horizontal="right" vertical="center"/>
    </xf>
    <xf numFmtId="10" fontId="5" fillId="2" borderId="1" xfId="21" applyNumberFormat="1" applyFont="1" applyFill="1" applyBorder="1" applyAlignment="1">
      <alignment horizontal="right" vertical="center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千位分隔 4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百分比 4" xfId="21"/>
    <cellStyle name="标题 1" xfId="22" builtinId="16"/>
    <cellStyle name="百分比 5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百分比 3" xfId="53"/>
    <cellStyle name="常规 2" xfId="54"/>
    <cellStyle name="常规 3" xfId="55"/>
    <cellStyle name="常规 4" xfId="56"/>
    <cellStyle name="千位分隔 2" xfId="57"/>
    <cellStyle name="常规 5" xfId="58"/>
    <cellStyle name="千位分隔 3" xfId="59"/>
  </cellStyles>
  <tableStyles count="0" defaultTableStyle="TableStyleMedium2"/>
  <colors>
    <mruColors>
      <color rgb="00FFFF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N68"/>
  <sheetViews>
    <sheetView tabSelected="1" zoomScale="90" zoomScaleNormal="90" workbookViewId="0">
      <pane xSplit="1" ySplit="4" topLeftCell="B5" activePane="bottomRight" state="frozen"/>
      <selection/>
      <selection pane="topRight"/>
      <selection pane="bottomLeft"/>
      <selection pane="bottomRight" activeCell="O19" sqref="O19"/>
    </sheetView>
  </sheetViews>
  <sheetFormatPr defaultColWidth="9" defaultRowHeight="14.25"/>
  <cols>
    <col min="1" max="1" width="5.5" style="2" hidden="1" customWidth="1"/>
    <col min="2" max="2" width="30.375" style="3" customWidth="1"/>
    <col min="3" max="3" width="17.75" style="2" hidden="1" customWidth="1"/>
    <col min="4" max="5" width="17.75" style="2" customWidth="1"/>
    <col min="6" max="6" width="17.75" style="4" customWidth="1"/>
    <col min="7" max="7" width="13.375" style="2" hidden="1" customWidth="1"/>
    <col min="8" max="8" width="33.25" style="3" customWidth="1"/>
    <col min="9" max="9" width="16.375" style="2" hidden="1" customWidth="1"/>
    <col min="10" max="11" width="16.375" style="2" customWidth="1"/>
    <col min="12" max="12" width="16.375" style="4" customWidth="1"/>
    <col min="13" max="13" width="13" style="2" hidden="1" customWidth="1"/>
    <col min="14" max="14" width="21.25" style="2" customWidth="1"/>
    <col min="15" max="258" width="9" style="2"/>
    <col min="259" max="259" width="9" style="2" hidden="1" customWidth="1"/>
    <col min="260" max="260" width="33.875" style="2" customWidth="1"/>
    <col min="261" max="262" width="17.75" style="2" customWidth="1"/>
    <col min="263" max="263" width="13.375" style="2" customWidth="1"/>
    <col min="264" max="264" width="28.25" style="2" customWidth="1"/>
    <col min="265" max="266" width="16.375" style="2" customWidth="1"/>
    <col min="267" max="267" width="13" style="2" customWidth="1"/>
    <col min="268" max="514" width="9" style="2"/>
    <col min="515" max="515" width="9" style="2" hidden="1" customWidth="1"/>
    <col min="516" max="516" width="33.875" style="2" customWidth="1"/>
    <col min="517" max="518" width="17.75" style="2" customWidth="1"/>
    <col min="519" max="519" width="13.375" style="2" customWidth="1"/>
    <col min="520" max="520" width="28.25" style="2" customWidth="1"/>
    <col min="521" max="522" width="16.375" style="2" customWidth="1"/>
    <col min="523" max="523" width="13" style="2" customWidth="1"/>
    <col min="524" max="770" width="9" style="2"/>
    <col min="771" max="771" width="9" style="2" hidden="1" customWidth="1"/>
    <col min="772" max="772" width="33.875" style="2" customWidth="1"/>
    <col min="773" max="774" width="17.75" style="2" customWidth="1"/>
    <col min="775" max="775" width="13.375" style="2" customWidth="1"/>
    <col min="776" max="776" width="28.25" style="2" customWidth="1"/>
    <col min="777" max="778" width="16.375" style="2" customWidth="1"/>
    <col min="779" max="779" width="13" style="2" customWidth="1"/>
    <col min="780" max="1026" width="9" style="2"/>
    <col min="1027" max="1027" width="9" style="2" hidden="1" customWidth="1"/>
    <col min="1028" max="1028" width="33.875" style="2" customWidth="1"/>
    <col min="1029" max="1030" width="17.75" style="2" customWidth="1"/>
    <col min="1031" max="1031" width="13.375" style="2" customWidth="1"/>
    <col min="1032" max="1032" width="28.25" style="2" customWidth="1"/>
    <col min="1033" max="1034" width="16.375" style="2" customWidth="1"/>
    <col min="1035" max="1035" width="13" style="2" customWidth="1"/>
    <col min="1036" max="1282" width="9" style="2"/>
    <col min="1283" max="1283" width="9" style="2" hidden="1" customWidth="1"/>
    <col min="1284" max="1284" width="33.875" style="2" customWidth="1"/>
    <col min="1285" max="1286" width="17.75" style="2" customWidth="1"/>
    <col min="1287" max="1287" width="13.375" style="2" customWidth="1"/>
    <col min="1288" max="1288" width="28.25" style="2" customWidth="1"/>
    <col min="1289" max="1290" width="16.375" style="2" customWidth="1"/>
    <col min="1291" max="1291" width="13" style="2" customWidth="1"/>
    <col min="1292" max="1538" width="9" style="2"/>
    <col min="1539" max="1539" width="9" style="2" hidden="1" customWidth="1"/>
    <col min="1540" max="1540" width="33.875" style="2" customWidth="1"/>
    <col min="1541" max="1542" width="17.75" style="2" customWidth="1"/>
    <col min="1543" max="1543" width="13.375" style="2" customWidth="1"/>
    <col min="1544" max="1544" width="28.25" style="2" customWidth="1"/>
    <col min="1545" max="1546" width="16.375" style="2" customWidth="1"/>
    <col min="1547" max="1547" width="13" style="2" customWidth="1"/>
    <col min="1548" max="1794" width="9" style="2"/>
    <col min="1795" max="1795" width="9" style="2" hidden="1" customWidth="1"/>
    <col min="1796" max="1796" width="33.875" style="2" customWidth="1"/>
    <col min="1797" max="1798" width="17.75" style="2" customWidth="1"/>
    <col min="1799" max="1799" width="13.375" style="2" customWidth="1"/>
    <col min="1800" max="1800" width="28.25" style="2" customWidth="1"/>
    <col min="1801" max="1802" width="16.375" style="2" customWidth="1"/>
    <col min="1803" max="1803" width="13" style="2" customWidth="1"/>
    <col min="1804" max="2050" width="9" style="2"/>
    <col min="2051" max="2051" width="9" style="2" hidden="1" customWidth="1"/>
    <col min="2052" max="2052" width="33.875" style="2" customWidth="1"/>
    <col min="2053" max="2054" width="17.75" style="2" customWidth="1"/>
    <col min="2055" max="2055" width="13.375" style="2" customWidth="1"/>
    <col min="2056" max="2056" width="28.25" style="2" customWidth="1"/>
    <col min="2057" max="2058" width="16.375" style="2" customWidth="1"/>
    <col min="2059" max="2059" width="13" style="2" customWidth="1"/>
    <col min="2060" max="2306" width="9" style="2"/>
    <col min="2307" max="2307" width="9" style="2" hidden="1" customWidth="1"/>
    <col min="2308" max="2308" width="33.875" style="2" customWidth="1"/>
    <col min="2309" max="2310" width="17.75" style="2" customWidth="1"/>
    <col min="2311" max="2311" width="13.375" style="2" customWidth="1"/>
    <col min="2312" max="2312" width="28.25" style="2" customWidth="1"/>
    <col min="2313" max="2314" width="16.375" style="2" customWidth="1"/>
    <col min="2315" max="2315" width="13" style="2" customWidth="1"/>
    <col min="2316" max="2562" width="9" style="2"/>
    <col min="2563" max="2563" width="9" style="2" hidden="1" customWidth="1"/>
    <col min="2564" max="2564" width="33.875" style="2" customWidth="1"/>
    <col min="2565" max="2566" width="17.75" style="2" customWidth="1"/>
    <col min="2567" max="2567" width="13.375" style="2" customWidth="1"/>
    <col min="2568" max="2568" width="28.25" style="2" customWidth="1"/>
    <col min="2569" max="2570" width="16.375" style="2" customWidth="1"/>
    <col min="2571" max="2571" width="13" style="2" customWidth="1"/>
    <col min="2572" max="2818" width="9" style="2"/>
    <col min="2819" max="2819" width="9" style="2" hidden="1" customWidth="1"/>
    <col min="2820" max="2820" width="33.875" style="2" customWidth="1"/>
    <col min="2821" max="2822" width="17.75" style="2" customWidth="1"/>
    <col min="2823" max="2823" width="13.375" style="2" customWidth="1"/>
    <col min="2824" max="2824" width="28.25" style="2" customWidth="1"/>
    <col min="2825" max="2826" width="16.375" style="2" customWidth="1"/>
    <col min="2827" max="2827" width="13" style="2" customWidth="1"/>
    <col min="2828" max="3074" width="9" style="2"/>
    <col min="3075" max="3075" width="9" style="2" hidden="1" customWidth="1"/>
    <col min="3076" max="3076" width="33.875" style="2" customWidth="1"/>
    <col min="3077" max="3078" width="17.75" style="2" customWidth="1"/>
    <col min="3079" max="3079" width="13.375" style="2" customWidth="1"/>
    <col min="3080" max="3080" width="28.25" style="2" customWidth="1"/>
    <col min="3081" max="3082" width="16.375" style="2" customWidth="1"/>
    <col min="3083" max="3083" width="13" style="2" customWidth="1"/>
    <col min="3084" max="3330" width="9" style="2"/>
    <col min="3331" max="3331" width="9" style="2" hidden="1" customWidth="1"/>
    <col min="3332" max="3332" width="33.875" style="2" customWidth="1"/>
    <col min="3333" max="3334" width="17.75" style="2" customWidth="1"/>
    <col min="3335" max="3335" width="13.375" style="2" customWidth="1"/>
    <col min="3336" max="3336" width="28.25" style="2" customWidth="1"/>
    <col min="3337" max="3338" width="16.375" style="2" customWidth="1"/>
    <col min="3339" max="3339" width="13" style="2" customWidth="1"/>
    <col min="3340" max="3586" width="9" style="2"/>
    <col min="3587" max="3587" width="9" style="2" hidden="1" customWidth="1"/>
    <col min="3588" max="3588" width="33.875" style="2" customWidth="1"/>
    <col min="3589" max="3590" width="17.75" style="2" customWidth="1"/>
    <col min="3591" max="3591" width="13.375" style="2" customWidth="1"/>
    <col min="3592" max="3592" width="28.25" style="2" customWidth="1"/>
    <col min="3593" max="3594" width="16.375" style="2" customWidth="1"/>
    <col min="3595" max="3595" width="13" style="2" customWidth="1"/>
    <col min="3596" max="3842" width="9" style="2"/>
    <col min="3843" max="3843" width="9" style="2" hidden="1" customWidth="1"/>
    <col min="3844" max="3844" width="33.875" style="2" customWidth="1"/>
    <col min="3845" max="3846" width="17.75" style="2" customWidth="1"/>
    <col min="3847" max="3847" width="13.375" style="2" customWidth="1"/>
    <col min="3848" max="3848" width="28.25" style="2" customWidth="1"/>
    <col min="3849" max="3850" width="16.375" style="2" customWidth="1"/>
    <col min="3851" max="3851" width="13" style="2" customWidth="1"/>
    <col min="3852" max="4098" width="9" style="2"/>
    <col min="4099" max="4099" width="9" style="2" hidden="1" customWidth="1"/>
    <col min="4100" max="4100" width="33.875" style="2" customWidth="1"/>
    <col min="4101" max="4102" width="17.75" style="2" customWidth="1"/>
    <col min="4103" max="4103" width="13.375" style="2" customWidth="1"/>
    <col min="4104" max="4104" width="28.25" style="2" customWidth="1"/>
    <col min="4105" max="4106" width="16.375" style="2" customWidth="1"/>
    <col min="4107" max="4107" width="13" style="2" customWidth="1"/>
    <col min="4108" max="4354" width="9" style="2"/>
    <col min="4355" max="4355" width="9" style="2" hidden="1" customWidth="1"/>
    <col min="4356" max="4356" width="33.875" style="2" customWidth="1"/>
    <col min="4357" max="4358" width="17.75" style="2" customWidth="1"/>
    <col min="4359" max="4359" width="13.375" style="2" customWidth="1"/>
    <col min="4360" max="4360" width="28.25" style="2" customWidth="1"/>
    <col min="4361" max="4362" width="16.375" style="2" customWidth="1"/>
    <col min="4363" max="4363" width="13" style="2" customWidth="1"/>
    <col min="4364" max="4610" width="9" style="2"/>
    <col min="4611" max="4611" width="9" style="2" hidden="1" customWidth="1"/>
    <col min="4612" max="4612" width="33.875" style="2" customWidth="1"/>
    <col min="4613" max="4614" width="17.75" style="2" customWidth="1"/>
    <col min="4615" max="4615" width="13.375" style="2" customWidth="1"/>
    <col min="4616" max="4616" width="28.25" style="2" customWidth="1"/>
    <col min="4617" max="4618" width="16.375" style="2" customWidth="1"/>
    <col min="4619" max="4619" width="13" style="2" customWidth="1"/>
    <col min="4620" max="4866" width="9" style="2"/>
    <col min="4867" max="4867" width="9" style="2" hidden="1" customWidth="1"/>
    <col min="4868" max="4868" width="33.875" style="2" customWidth="1"/>
    <col min="4869" max="4870" width="17.75" style="2" customWidth="1"/>
    <col min="4871" max="4871" width="13.375" style="2" customWidth="1"/>
    <col min="4872" max="4872" width="28.25" style="2" customWidth="1"/>
    <col min="4873" max="4874" width="16.375" style="2" customWidth="1"/>
    <col min="4875" max="4875" width="13" style="2" customWidth="1"/>
    <col min="4876" max="5122" width="9" style="2"/>
    <col min="5123" max="5123" width="9" style="2" hidden="1" customWidth="1"/>
    <col min="5124" max="5124" width="33.875" style="2" customWidth="1"/>
    <col min="5125" max="5126" width="17.75" style="2" customWidth="1"/>
    <col min="5127" max="5127" width="13.375" style="2" customWidth="1"/>
    <col min="5128" max="5128" width="28.25" style="2" customWidth="1"/>
    <col min="5129" max="5130" width="16.375" style="2" customWidth="1"/>
    <col min="5131" max="5131" width="13" style="2" customWidth="1"/>
    <col min="5132" max="5378" width="9" style="2"/>
    <col min="5379" max="5379" width="9" style="2" hidden="1" customWidth="1"/>
    <col min="5380" max="5380" width="33.875" style="2" customWidth="1"/>
    <col min="5381" max="5382" width="17.75" style="2" customWidth="1"/>
    <col min="5383" max="5383" width="13.375" style="2" customWidth="1"/>
    <col min="5384" max="5384" width="28.25" style="2" customWidth="1"/>
    <col min="5385" max="5386" width="16.375" style="2" customWidth="1"/>
    <col min="5387" max="5387" width="13" style="2" customWidth="1"/>
    <col min="5388" max="5634" width="9" style="2"/>
    <col min="5635" max="5635" width="9" style="2" hidden="1" customWidth="1"/>
    <col min="5636" max="5636" width="33.875" style="2" customWidth="1"/>
    <col min="5637" max="5638" width="17.75" style="2" customWidth="1"/>
    <col min="5639" max="5639" width="13.375" style="2" customWidth="1"/>
    <col min="5640" max="5640" width="28.25" style="2" customWidth="1"/>
    <col min="5641" max="5642" width="16.375" style="2" customWidth="1"/>
    <col min="5643" max="5643" width="13" style="2" customWidth="1"/>
    <col min="5644" max="5890" width="9" style="2"/>
    <col min="5891" max="5891" width="9" style="2" hidden="1" customWidth="1"/>
    <col min="5892" max="5892" width="33.875" style="2" customWidth="1"/>
    <col min="5893" max="5894" width="17.75" style="2" customWidth="1"/>
    <col min="5895" max="5895" width="13.375" style="2" customWidth="1"/>
    <col min="5896" max="5896" width="28.25" style="2" customWidth="1"/>
    <col min="5897" max="5898" width="16.375" style="2" customWidth="1"/>
    <col min="5899" max="5899" width="13" style="2" customWidth="1"/>
    <col min="5900" max="6146" width="9" style="2"/>
    <col min="6147" max="6147" width="9" style="2" hidden="1" customWidth="1"/>
    <col min="6148" max="6148" width="33.875" style="2" customWidth="1"/>
    <col min="6149" max="6150" width="17.75" style="2" customWidth="1"/>
    <col min="6151" max="6151" width="13.375" style="2" customWidth="1"/>
    <col min="6152" max="6152" width="28.25" style="2" customWidth="1"/>
    <col min="6153" max="6154" width="16.375" style="2" customWidth="1"/>
    <col min="6155" max="6155" width="13" style="2" customWidth="1"/>
    <col min="6156" max="6402" width="9" style="2"/>
    <col min="6403" max="6403" width="9" style="2" hidden="1" customWidth="1"/>
    <col min="6404" max="6404" width="33.875" style="2" customWidth="1"/>
    <col min="6405" max="6406" width="17.75" style="2" customWidth="1"/>
    <col min="6407" max="6407" width="13.375" style="2" customWidth="1"/>
    <col min="6408" max="6408" width="28.25" style="2" customWidth="1"/>
    <col min="6409" max="6410" width="16.375" style="2" customWidth="1"/>
    <col min="6411" max="6411" width="13" style="2" customWidth="1"/>
    <col min="6412" max="6658" width="9" style="2"/>
    <col min="6659" max="6659" width="9" style="2" hidden="1" customWidth="1"/>
    <col min="6660" max="6660" width="33.875" style="2" customWidth="1"/>
    <col min="6661" max="6662" width="17.75" style="2" customWidth="1"/>
    <col min="6663" max="6663" width="13.375" style="2" customWidth="1"/>
    <col min="6664" max="6664" width="28.25" style="2" customWidth="1"/>
    <col min="6665" max="6666" width="16.375" style="2" customWidth="1"/>
    <col min="6667" max="6667" width="13" style="2" customWidth="1"/>
    <col min="6668" max="6914" width="9" style="2"/>
    <col min="6915" max="6915" width="9" style="2" hidden="1" customWidth="1"/>
    <col min="6916" max="6916" width="33.875" style="2" customWidth="1"/>
    <col min="6917" max="6918" width="17.75" style="2" customWidth="1"/>
    <col min="6919" max="6919" width="13.375" style="2" customWidth="1"/>
    <col min="6920" max="6920" width="28.25" style="2" customWidth="1"/>
    <col min="6921" max="6922" width="16.375" style="2" customWidth="1"/>
    <col min="6923" max="6923" width="13" style="2" customWidth="1"/>
    <col min="6924" max="7170" width="9" style="2"/>
    <col min="7171" max="7171" width="9" style="2" hidden="1" customWidth="1"/>
    <col min="7172" max="7172" width="33.875" style="2" customWidth="1"/>
    <col min="7173" max="7174" width="17.75" style="2" customWidth="1"/>
    <col min="7175" max="7175" width="13.375" style="2" customWidth="1"/>
    <col min="7176" max="7176" width="28.25" style="2" customWidth="1"/>
    <col min="7177" max="7178" width="16.375" style="2" customWidth="1"/>
    <col min="7179" max="7179" width="13" style="2" customWidth="1"/>
    <col min="7180" max="7426" width="9" style="2"/>
    <col min="7427" max="7427" width="9" style="2" hidden="1" customWidth="1"/>
    <col min="7428" max="7428" width="33.875" style="2" customWidth="1"/>
    <col min="7429" max="7430" width="17.75" style="2" customWidth="1"/>
    <col min="7431" max="7431" width="13.375" style="2" customWidth="1"/>
    <col min="7432" max="7432" width="28.25" style="2" customWidth="1"/>
    <col min="7433" max="7434" width="16.375" style="2" customWidth="1"/>
    <col min="7435" max="7435" width="13" style="2" customWidth="1"/>
    <col min="7436" max="7682" width="9" style="2"/>
    <col min="7683" max="7683" width="9" style="2" hidden="1" customWidth="1"/>
    <col min="7684" max="7684" width="33.875" style="2" customWidth="1"/>
    <col min="7685" max="7686" width="17.75" style="2" customWidth="1"/>
    <col min="7687" max="7687" width="13.375" style="2" customWidth="1"/>
    <col min="7688" max="7688" width="28.25" style="2" customWidth="1"/>
    <col min="7689" max="7690" width="16.375" style="2" customWidth="1"/>
    <col min="7691" max="7691" width="13" style="2" customWidth="1"/>
    <col min="7692" max="7938" width="9" style="2"/>
    <col min="7939" max="7939" width="9" style="2" hidden="1" customWidth="1"/>
    <col min="7940" max="7940" width="33.875" style="2" customWidth="1"/>
    <col min="7941" max="7942" width="17.75" style="2" customWidth="1"/>
    <col min="7943" max="7943" width="13.375" style="2" customWidth="1"/>
    <col min="7944" max="7944" width="28.25" style="2" customWidth="1"/>
    <col min="7945" max="7946" width="16.375" style="2" customWidth="1"/>
    <col min="7947" max="7947" width="13" style="2" customWidth="1"/>
    <col min="7948" max="8194" width="9" style="2"/>
    <col min="8195" max="8195" width="9" style="2" hidden="1" customWidth="1"/>
    <col min="8196" max="8196" width="33.875" style="2" customWidth="1"/>
    <col min="8197" max="8198" width="17.75" style="2" customWidth="1"/>
    <col min="8199" max="8199" width="13.375" style="2" customWidth="1"/>
    <col min="8200" max="8200" width="28.25" style="2" customWidth="1"/>
    <col min="8201" max="8202" width="16.375" style="2" customWidth="1"/>
    <col min="8203" max="8203" width="13" style="2" customWidth="1"/>
    <col min="8204" max="8450" width="9" style="2"/>
    <col min="8451" max="8451" width="9" style="2" hidden="1" customWidth="1"/>
    <col min="8452" max="8452" width="33.875" style="2" customWidth="1"/>
    <col min="8453" max="8454" width="17.75" style="2" customWidth="1"/>
    <col min="8455" max="8455" width="13.375" style="2" customWidth="1"/>
    <col min="8456" max="8456" width="28.25" style="2" customWidth="1"/>
    <col min="8457" max="8458" width="16.375" style="2" customWidth="1"/>
    <col min="8459" max="8459" width="13" style="2" customWidth="1"/>
    <col min="8460" max="8706" width="9" style="2"/>
    <col min="8707" max="8707" width="9" style="2" hidden="1" customWidth="1"/>
    <col min="8708" max="8708" width="33.875" style="2" customWidth="1"/>
    <col min="8709" max="8710" width="17.75" style="2" customWidth="1"/>
    <col min="8711" max="8711" width="13.375" style="2" customWidth="1"/>
    <col min="8712" max="8712" width="28.25" style="2" customWidth="1"/>
    <col min="8713" max="8714" width="16.375" style="2" customWidth="1"/>
    <col min="8715" max="8715" width="13" style="2" customWidth="1"/>
    <col min="8716" max="8962" width="9" style="2"/>
    <col min="8963" max="8963" width="9" style="2" hidden="1" customWidth="1"/>
    <col min="8964" max="8964" width="33.875" style="2" customWidth="1"/>
    <col min="8965" max="8966" width="17.75" style="2" customWidth="1"/>
    <col min="8967" max="8967" width="13.375" style="2" customWidth="1"/>
    <col min="8968" max="8968" width="28.25" style="2" customWidth="1"/>
    <col min="8969" max="8970" width="16.375" style="2" customWidth="1"/>
    <col min="8971" max="8971" width="13" style="2" customWidth="1"/>
    <col min="8972" max="9218" width="9" style="2"/>
    <col min="9219" max="9219" width="9" style="2" hidden="1" customWidth="1"/>
    <col min="9220" max="9220" width="33.875" style="2" customWidth="1"/>
    <col min="9221" max="9222" width="17.75" style="2" customWidth="1"/>
    <col min="9223" max="9223" width="13.375" style="2" customWidth="1"/>
    <col min="9224" max="9224" width="28.25" style="2" customWidth="1"/>
    <col min="9225" max="9226" width="16.375" style="2" customWidth="1"/>
    <col min="9227" max="9227" width="13" style="2" customWidth="1"/>
    <col min="9228" max="9474" width="9" style="2"/>
    <col min="9475" max="9475" width="9" style="2" hidden="1" customWidth="1"/>
    <col min="9476" max="9476" width="33.875" style="2" customWidth="1"/>
    <col min="9477" max="9478" width="17.75" style="2" customWidth="1"/>
    <col min="9479" max="9479" width="13.375" style="2" customWidth="1"/>
    <col min="9480" max="9480" width="28.25" style="2" customWidth="1"/>
    <col min="9481" max="9482" width="16.375" style="2" customWidth="1"/>
    <col min="9483" max="9483" width="13" style="2" customWidth="1"/>
    <col min="9484" max="9730" width="9" style="2"/>
    <col min="9731" max="9731" width="9" style="2" hidden="1" customWidth="1"/>
    <col min="9732" max="9732" width="33.875" style="2" customWidth="1"/>
    <col min="9733" max="9734" width="17.75" style="2" customWidth="1"/>
    <col min="9735" max="9735" width="13.375" style="2" customWidth="1"/>
    <col min="9736" max="9736" width="28.25" style="2" customWidth="1"/>
    <col min="9737" max="9738" width="16.375" style="2" customWidth="1"/>
    <col min="9739" max="9739" width="13" style="2" customWidth="1"/>
    <col min="9740" max="9986" width="9" style="2"/>
    <col min="9987" max="9987" width="9" style="2" hidden="1" customWidth="1"/>
    <col min="9988" max="9988" width="33.875" style="2" customWidth="1"/>
    <col min="9989" max="9990" width="17.75" style="2" customWidth="1"/>
    <col min="9991" max="9991" width="13.375" style="2" customWidth="1"/>
    <col min="9992" max="9992" width="28.25" style="2" customWidth="1"/>
    <col min="9993" max="9994" width="16.375" style="2" customWidth="1"/>
    <col min="9995" max="9995" width="13" style="2" customWidth="1"/>
    <col min="9996" max="10242" width="9" style="2"/>
    <col min="10243" max="10243" width="9" style="2" hidden="1" customWidth="1"/>
    <col min="10244" max="10244" width="33.875" style="2" customWidth="1"/>
    <col min="10245" max="10246" width="17.75" style="2" customWidth="1"/>
    <col min="10247" max="10247" width="13.375" style="2" customWidth="1"/>
    <col min="10248" max="10248" width="28.25" style="2" customWidth="1"/>
    <col min="10249" max="10250" width="16.375" style="2" customWidth="1"/>
    <col min="10251" max="10251" width="13" style="2" customWidth="1"/>
    <col min="10252" max="10498" width="9" style="2"/>
    <col min="10499" max="10499" width="9" style="2" hidden="1" customWidth="1"/>
    <col min="10500" max="10500" width="33.875" style="2" customWidth="1"/>
    <col min="10501" max="10502" width="17.75" style="2" customWidth="1"/>
    <col min="10503" max="10503" width="13.375" style="2" customWidth="1"/>
    <col min="10504" max="10504" width="28.25" style="2" customWidth="1"/>
    <col min="10505" max="10506" width="16.375" style="2" customWidth="1"/>
    <col min="10507" max="10507" width="13" style="2" customWidth="1"/>
    <col min="10508" max="10754" width="9" style="2"/>
    <col min="10755" max="10755" width="9" style="2" hidden="1" customWidth="1"/>
    <col min="10756" max="10756" width="33.875" style="2" customWidth="1"/>
    <col min="10757" max="10758" width="17.75" style="2" customWidth="1"/>
    <col min="10759" max="10759" width="13.375" style="2" customWidth="1"/>
    <col min="10760" max="10760" width="28.25" style="2" customWidth="1"/>
    <col min="10761" max="10762" width="16.375" style="2" customWidth="1"/>
    <col min="10763" max="10763" width="13" style="2" customWidth="1"/>
    <col min="10764" max="11010" width="9" style="2"/>
    <col min="11011" max="11011" width="9" style="2" hidden="1" customWidth="1"/>
    <col min="11012" max="11012" width="33.875" style="2" customWidth="1"/>
    <col min="11013" max="11014" width="17.75" style="2" customWidth="1"/>
    <col min="11015" max="11015" width="13.375" style="2" customWidth="1"/>
    <col min="11016" max="11016" width="28.25" style="2" customWidth="1"/>
    <col min="11017" max="11018" width="16.375" style="2" customWidth="1"/>
    <col min="11019" max="11019" width="13" style="2" customWidth="1"/>
    <col min="11020" max="11266" width="9" style="2"/>
    <col min="11267" max="11267" width="9" style="2" hidden="1" customWidth="1"/>
    <col min="11268" max="11268" width="33.875" style="2" customWidth="1"/>
    <col min="11269" max="11270" width="17.75" style="2" customWidth="1"/>
    <col min="11271" max="11271" width="13.375" style="2" customWidth="1"/>
    <col min="11272" max="11272" width="28.25" style="2" customWidth="1"/>
    <col min="11273" max="11274" width="16.375" style="2" customWidth="1"/>
    <col min="11275" max="11275" width="13" style="2" customWidth="1"/>
    <col min="11276" max="11522" width="9" style="2"/>
    <col min="11523" max="11523" width="9" style="2" hidden="1" customWidth="1"/>
    <col min="11524" max="11524" width="33.875" style="2" customWidth="1"/>
    <col min="11525" max="11526" width="17.75" style="2" customWidth="1"/>
    <col min="11527" max="11527" width="13.375" style="2" customWidth="1"/>
    <col min="11528" max="11528" width="28.25" style="2" customWidth="1"/>
    <col min="11529" max="11530" width="16.375" style="2" customWidth="1"/>
    <col min="11531" max="11531" width="13" style="2" customWidth="1"/>
    <col min="11532" max="11778" width="9" style="2"/>
    <col min="11779" max="11779" width="9" style="2" hidden="1" customWidth="1"/>
    <col min="11780" max="11780" width="33.875" style="2" customWidth="1"/>
    <col min="11781" max="11782" width="17.75" style="2" customWidth="1"/>
    <col min="11783" max="11783" width="13.375" style="2" customWidth="1"/>
    <col min="11784" max="11784" width="28.25" style="2" customWidth="1"/>
    <col min="11785" max="11786" width="16.375" style="2" customWidth="1"/>
    <col min="11787" max="11787" width="13" style="2" customWidth="1"/>
    <col min="11788" max="12034" width="9" style="2"/>
    <col min="12035" max="12035" width="9" style="2" hidden="1" customWidth="1"/>
    <col min="12036" max="12036" width="33.875" style="2" customWidth="1"/>
    <col min="12037" max="12038" width="17.75" style="2" customWidth="1"/>
    <col min="12039" max="12039" width="13.375" style="2" customWidth="1"/>
    <col min="12040" max="12040" width="28.25" style="2" customWidth="1"/>
    <col min="12041" max="12042" width="16.375" style="2" customWidth="1"/>
    <col min="12043" max="12043" width="13" style="2" customWidth="1"/>
    <col min="12044" max="12290" width="9" style="2"/>
    <col min="12291" max="12291" width="9" style="2" hidden="1" customWidth="1"/>
    <col min="12292" max="12292" width="33.875" style="2" customWidth="1"/>
    <col min="12293" max="12294" width="17.75" style="2" customWidth="1"/>
    <col min="12295" max="12295" width="13.375" style="2" customWidth="1"/>
    <col min="12296" max="12296" width="28.25" style="2" customWidth="1"/>
    <col min="12297" max="12298" width="16.375" style="2" customWidth="1"/>
    <col min="12299" max="12299" width="13" style="2" customWidth="1"/>
    <col min="12300" max="12546" width="9" style="2"/>
    <col min="12547" max="12547" width="9" style="2" hidden="1" customWidth="1"/>
    <col min="12548" max="12548" width="33.875" style="2" customWidth="1"/>
    <col min="12549" max="12550" width="17.75" style="2" customWidth="1"/>
    <col min="12551" max="12551" width="13.375" style="2" customWidth="1"/>
    <col min="12552" max="12552" width="28.25" style="2" customWidth="1"/>
    <col min="12553" max="12554" width="16.375" style="2" customWidth="1"/>
    <col min="12555" max="12555" width="13" style="2" customWidth="1"/>
    <col min="12556" max="12802" width="9" style="2"/>
    <col min="12803" max="12803" width="9" style="2" hidden="1" customWidth="1"/>
    <col min="12804" max="12804" width="33.875" style="2" customWidth="1"/>
    <col min="12805" max="12806" width="17.75" style="2" customWidth="1"/>
    <col min="12807" max="12807" width="13.375" style="2" customWidth="1"/>
    <col min="12808" max="12808" width="28.25" style="2" customWidth="1"/>
    <col min="12809" max="12810" width="16.375" style="2" customWidth="1"/>
    <col min="12811" max="12811" width="13" style="2" customWidth="1"/>
    <col min="12812" max="13058" width="9" style="2"/>
    <col min="13059" max="13059" width="9" style="2" hidden="1" customWidth="1"/>
    <col min="13060" max="13060" width="33.875" style="2" customWidth="1"/>
    <col min="13061" max="13062" width="17.75" style="2" customWidth="1"/>
    <col min="13063" max="13063" width="13.375" style="2" customWidth="1"/>
    <col min="13064" max="13064" width="28.25" style="2" customWidth="1"/>
    <col min="13065" max="13066" width="16.375" style="2" customWidth="1"/>
    <col min="13067" max="13067" width="13" style="2" customWidth="1"/>
    <col min="13068" max="13314" width="9" style="2"/>
    <col min="13315" max="13315" width="9" style="2" hidden="1" customWidth="1"/>
    <col min="13316" max="13316" width="33.875" style="2" customWidth="1"/>
    <col min="13317" max="13318" width="17.75" style="2" customWidth="1"/>
    <col min="13319" max="13319" width="13.375" style="2" customWidth="1"/>
    <col min="13320" max="13320" width="28.25" style="2" customWidth="1"/>
    <col min="13321" max="13322" width="16.375" style="2" customWidth="1"/>
    <col min="13323" max="13323" width="13" style="2" customWidth="1"/>
    <col min="13324" max="13570" width="9" style="2"/>
    <col min="13571" max="13571" width="9" style="2" hidden="1" customWidth="1"/>
    <col min="13572" max="13572" width="33.875" style="2" customWidth="1"/>
    <col min="13573" max="13574" width="17.75" style="2" customWidth="1"/>
    <col min="13575" max="13575" width="13.375" style="2" customWidth="1"/>
    <col min="13576" max="13576" width="28.25" style="2" customWidth="1"/>
    <col min="13577" max="13578" width="16.375" style="2" customWidth="1"/>
    <col min="13579" max="13579" width="13" style="2" customWidth="1"/>
    <col min="13580" max="13826" width="9" style="2"/>
    <col min="13827" max="13827" width="9" style="2" hidden="1" customWidth="1"/>
    <col min="13828" max="13828" width="33.875" style="2" customWidth="1"/>
    <col min="13829" max="13830" width="17.75" style="2" customWidth="1"/>
    <col min="13831" max="13831" width="13.375" style="2" customWidth="1"/>
    <col min="13832" max="13832" width="28.25" style="2" customWidth="1"/>
    <col min="13833" max="13834" width="16.375" style="2" customWidth="1"/>
    <col min="13835" max="13835" width="13" style="2" customWidth="1"/>
    <col min="13836" max="14082" width="9" style="2"/>
    <col min="14083" max="14083" width="9" style="2" hidden="1" customWidth="1"/>
    <col min="14084" max="14084" width="33.875" style="2" customWidth="1"/>
    <col min="14085" max="14086" width="17.75" style="2" customWidth="1"/>
    <col min="14087" max="14087" width="13.375" style="2" customWidth="1"/>
    <col min="14088" max="14088" width="28.25" style="2" customWidth="1"/>
    <col min="14089" max="14090" width="16.375" style="2" customWidth="1"/>
    <col min="14091" max="14091" width="13" style="2" customWidth="1"/>
    <col min="14092" max="14338" width="9" style="2"/>
    <col min="14339" max="14339" width="9" style="2" hidden="1" customWidth="1"/>
    <col min="14340" max="14340" width="33.875" style="2" customWidth="1"/>
    <col min="14341" max="14342" width="17.75" style="2" customWidth="1"/>
    <col min="14343" max="14343" width="13.375" style="2" customWidth="1"/>
    <col min="14344" max="14344" width="28.25" style="2" customWidth="1"/>
    <col min="14345" max="14346" width="16.375" style="2" customWidth="1"/>
    <col min="14347" max="14347" width="13" style="2" customWidth="1"/>
    <col min="14348" max="14594" width="9" style="2"/>
    <col min="14595" max="14595" width="9" style="2" hidden="1" customWidth="1"/>
    <col min="14596" max="14596" width="33.875" style="2" customWidth="1"/>
    <col min="14597" max="14598" width="17.75" style="2" customWidth="1"/>
    <col min="14599" max="14599" width="13.375" style="2" customWidth="1"/>
    <col min="14600" max="14600" width="28.25" style="2" customWidth="1"/>
    <col min="14601" max="14602" width="16.375" style="2" customWidth="1"/>
    <col min="14603" max="14603" width="13" style="2" customWidth="1"/>
    <col min="14604" max="14850" width="9" style="2"/>
    <col min="14851" max="14851" width="9" style="2" hidden="1" customWidth="1"/>
    <col min="14852" max="14852" width="33.875" style="2" customWidth="1"/>
    <col min="14853" max="14854" width="17.75" style="2" customWidth="1"/>
    <col min="14855" max="14855" width="13.375" style="2" customWidth="1"/>
    <col min="14856" max="14856" width="28.25" style="2" customWidth="1"/>
    <col min="14857" max="14858" width="16.375" style="2" customWidth="1"/>
    <col min="14859" max="14859" width="13" style="2" customWidth="1"/>
    <col min="14860" max="15106" width="9" style="2"/>
    <col min="15107" max="15107" width="9" style="2" hidden="1" customWidth="1"/>
    <col min="15108" max="15108" width="33.875" style="2" customWidth="1"/>
    <col min="15109" max="15110" width="17.75" style="2" customWidth="1"/>
    <col min="15111" max="15111" width="13.375" style="2" customWidth="1"/>
    <col min="15112" max="15112" width="28.25" style="2" customWidth="1"/>
    <col min="15113" max="15114" width="16.375" style="2" customWidth="1"/>
    <col min="15115" max="15115" width="13" style="2" customWidth="1"/>
    <col min="15116" max="15362" width="9" style="2"/>
    <col min="15363" max="15363" width="9" style="2" hidden="1" customWidth="1"/>
    <col min="15364" max="15364" width="33.875" style="2" customWidth="1"/>
    <col min="15365" max="15366" width="17.75" style="2" customWidth="1"/>
    <col min="15367" max="15367" width="13.375" style="2" customWidth="1"/>
    <col min="15368" max="15368" width="28.25" style="2" customWidth="1"/>
    <col min="15369" max="15370" width="16.375" style="2" customWidth="1"/>
    <col min="15371" max="15371" width="13" style="2" customWidth="1"/>
    <col min="15372" max="15618" width="9" style="2"/>
    <col min="15619" max="15619" width="9" style="2" hidden="1" customWidth="1"/>
    <col min="15620" max="15620" width="33.875" style="2" customWidth="1"/>
    <col min="15621" max="15622" width="17.75" style="2" customWidth="1"/>
    <col min="15623" max="15623" width="13.375" style="2" customWidth="1"/>
    <col min="15624" max="15624" width="28.25" style="2" customWidth="1"/>
    <col min="15625" max="15626" width="16.375" style="2" customWidth="1"/>
    <col min="15627" max="15627" width="13" style="2" customWidth="1"/>
    <col min="15628" max="15874" width="9" style="2"/>
    <col min="15875" max="15875" width="9" style="2" hidden="1" customWidth="1"/>
    <col min="15876" max="15876" width="33.875" style="2" customWidth="1"/>
    <col min="15877" max="15878" width="17.75" style="2" customWidth="1"/>
    <col min="15879" max="15879" width="13.375" style="2" customWidth="1"/>
    <col min="15880" max="15880" width="28.25" style="2" customWidth="1"/>
    <col min="15881" max="15882" width="16.375" style="2" customWidth="1"/>
    <col min="15883" max="15883" width="13" style="2" customWidth="1"/>
    <col min="15884" max="16130" width="9" style="2"/>
    <col min="16131" max="16131" width="9" style="2" hidden="1" customWidth="1"/>
    <col min="16132" max="16132" width="33.875" style="2" customWidth="1"/>
    <col min="16133" max="16134" width="17.75" style="2" customWidth="1"/>
    <col min="16135" max="16135" width="13.375" style="2" customWidth="1"/>
    <col min="16136" max="16136" width="28.25" style="2" customWidth="1"/>
    <col min="16137" max="16138" width="16.375" style="2" customWidth="1"/>
    <col min="16139" max="16139" width="13" style="2" customWidth="1"/>
    <col min="16140" max="16384" width="9" style="2"/>
  </cols>
  <sheetData>
    <row r="1" ht="47.25" customHeight="1" spans="1:13">
      <c r="A1" s="5"/>
      <c r="B1" s="6" t="s">
        <v>0</v>
      </c>
      <c r="C1" s="6"/>
      <c r="D1" s="6"/>
      <c r="E1" s="6"/>
      <c r="F1" s="7"/>
      <c r="G1" s="6"/>
      <c r="H1" s="6"/>
      <c r="I1" s="6"/>
      <c r="J1" s="6"/>
      <c r="K1" s="6"/>
      <c r="L1" s="7"/>
      <c r="M1" s="6"/>
    </row>
    <row r="2" ht="21" customHeight="1" spans="1:13">
      <c r="A2" s="5"/>
      <c r="B2" s="8"/>
      <c r="C2" s="8"/>
      <c r="D2" s="8"/>
      <c r="E2" s="8"/>
      <c r="F2" s="9"/>
      <c r="G2" s="8"/>
      <c r="H2" s="8"/>
      <c r="I2" s="8"/>
      <c r="J2" s="8"/>
      <c r="K2" s="8"/>
      <c r="L2" s="9"/>
      <c r="M2" s="59" t="s">
        <v>1</v>
      </c>
    </row>
    <row r="3" ht="22.5" customHeight="1" spans="1:13">
      <c r="A3" s="10" t="s">
        <v>2</v>
      </c>
      <c r="B3" s="11" t="s">
        <v>3</v>
      </c>
      <c r="C3" s="11"/>
      <c r="D3" s="11"/>
      <c r="E3" s="11"/>
      <c r="F3" s="12"/>
      <c r="G3" s="11"/>
      <c r="H3" s="11" t="s">
        <v>4</v>
      </c>
      <c r="I3" s="11"/>
      <c r="J3" s="11"/>
      <c r="K3" s="11"/>
      <c r="L3" s="12"/>
      <c r="M3" s="11"/>
    </row>
    <row r="4" ht="22.5" customHeight="1" spans="1:13">
      <c r="A4" s="13"/>
      <c r="B4" s="14" t="s">
        <v>5</v>
      </c>
      <c r="C4" s="15" t="s">
        <v>6</v>
      </c>
      <c r="D4" s="15" t="s">
        <v>7</v>
      </c>
      <c r="E4" s="15" t="s">
        <v>8</v>
      </c>
      <c r="F4" s="16" t="s">
        <v>9</v>
      </c>
      <c r="G4" s="15" t="s">
        <v>10</v>
      </c>
      <c r="H4" s="14" t="s">
        <v>5</v>
      </c>
      <c r="I4" s="15" t="s">
        <v>6</v>
      </c>
      <c r="J4" s="15" t="s">
        <v>7</v>
      </c>
      <c r="K4" s="15" t="s">
        <v>8</v>
      </c>
      <c r="L4" s="16" t="s">
        <v>9</v>
      </c>
      <c r="M4" s="15" t="s">
        <v>10</v>
      </c>
    </row>
    <row r="5" ht="22.5" customHeight="1" spans="1:13">
      <c r="A5" s="17">
        <v>19925</v>
      </c>
      <c r="B5" s="18" t="s">
        <v>11</v>
      </c>
      <c r="C5" s="19">
        <v>32668.35</v>
      </c>
      <c r="D5" s="20">
        <v>26980.54</v>
      </c>
      <c r="E5" s="20">
        <f>E6+E7</f>
        <v>15823.86</v>
      </c>
      <c r="F5" s="21">
        <f>E5/D5</f>
        <v>0.586491597277149</v>
      </c>
      <c r="G5" s="22">
        <v>-0.174107660778705</v>
      </c>
      <c r="H5" s="18" t="s">
        <v>12</v>
      </c>
      <c r="I5" s="19">
        <v>58891.71</v>
      </c>
      <c r="J5" s="20">
        <v>118520.89</v>
      </c>
      <c r="K5" s="20">
        <f>SUM(K6:K22)</f>
        <v>29909.6965</v>
      </c>
      <c r="L5" s="21">
        <f>K5/J5</f>
        <v>0.2523580146926</v>
      </c>
      <c r="M5" s="22">
        <v>1.01252247557424</v>
      </c>
    </row>
    <row r="6" ht="22.5" customHeight="1" spans="1:13">
      <c r="A6" s="17">
        <v>19925</v>
      </c>
      <c r="B6" s="23" t="s">
        <v>13</v>
      </c>
      <c r="C6" s="24">
        <v>21873.12</v>
      </c>
      <c r="D6" s="25">
        <v>19234</v>
      </c>
      <c r="E6" s="25">
        <v>12924.25</v>
      </c>
      <c r="F6" s="21">
        <f t="shared" ref="F6:F53" si="0">E6/D6</f>
        <v>0.671948112717064</v>
      </c>
      <c r="G6" s="22">
        <v>-0.120655855223215</v>
      </c>
      <c r="H6" s="23" t="s">
        <v>14</v>
      </c>
      <c r="I6" s="24">
        <v>9832.07</v>
      </c>
      <c r="J6" s="25">
        <v>36048.89</v>
      </c>
      <c r="K6" s="25">
        <v>4112.82</v>
      </c>
      <c r="L6" s="21">
        <f t="shared" ref="L6:L23" si="1">K6/J6</f>
        <v>0.114090059361051</v>
      </c>
      <c r="M6" s="22">
        <v>2.66645986043631</v>
      </c>
    </row>
    <row r="7" ht="22.5" customHeight="1" spans="1:13">
      <c r="A7" s="17">
        <v>19925</v>
      </c>
      <c r="B7" s="23" t="s">
        <v>15</v>
      </c>
      <c r="C7" s="24">
        <v>10795.23</v>
      </c>
      <c r="D7" s="25">
        <v>7746.54</v>
      </c>
      <c r="E7" s="25">
        <f>E8+E13+E14+E15+E16+E17+E18</f>
        <v>2899.61</v>
      </c>
      <c r="F7" s="21">
        <f t="shared" si="0"/>
        <v>0.374310337260248</v>
      </c>
      <c r="G7" s="22">
        <v>-0.282410842566578</v>
      </c>
      <c r="H7" s="23" t="s">
        <v>16</v>
      </c>
      <c r="I7" s="24">
        <v>6556.75</v>
      </c>
      <c r="J7" s="25">
        <v>8318.87</v>
      </c>
      <c r="K7" s="25">
        <v>3055.04</v>
      </c>
      <c r="L7" s="21">
        <f t="shared" si="1"/>
        <v>0.367242185537218</v>
      </c>
      <c r="M7" s="22">
        <v>0.268748999123041</v>
      </c>
    </row>
    <row r="8" ht="22.5" customHeight="1" spans="1:13">
      <c r="A8" s="17">
        <v>19925</v>
      </c>
      <c r="B8" s="23" t="s">
        <v>17</v>
      </c>
      <c r="C8" s="24">
        <v>3632.87</v>
      </c>
      <c r="D8" s="25">
        <v>3620</v>
      </c>
      <c r="E8" s="25">
        <f>SUM(E9:E12)</f>
        <v>1187.48</v>
      </c>
      <c r="F8" s="21">
        <f t="shared" si="0"/>
        <v>0.328033149171271</v>
      </c>
      <c r="G8" s="22">
        <v>-0.00354265360445045</v>
      </c>
      <c r="H8" s="23" t="s">
        <v>18</v>
      </c>
      <c r="I8" s="24">
        <v>12313.14</v>
      </c>
      <c r="J8" s="25">
        <v>23048.44</v>
      </c>
      <c r="K8" s="25">
        <v>6441.94</v>
      </c>
      <c r="L8" s="21">
        <f t="shared" si="1"/>
        <v>0.27949570556619</v>
      </c>
      <c r="M8" s="22">
        <v>0.871857219198352</v>
      </c>
    </row>
    <row r="9" ht="22.5" customHeight="1" spans="1:13">
      <c r="A9" s="17">
        <v>19925</v>
      </c>
      <c r="B9" s="23" t="s">
        <v>19</v>
      </c>
      <c r="C9" s="24"/>
      <c r="D9" s="25"/>
      <c r="E9" s="25"/>
      <c r="F9" s="21"/>
      <c r="G9" s="22"/>
      <c r="H9" s="23" t="s">
        <v>20</v>
      </c>
      <c r="I9" s="24">
        <v>690.81</v>
      </c>
      <c r="J9" s="25">
        <v>757.01</v>
      </c>
      <c r="K9" s="25">
        <v>68.75</v>
      </c>
      <c r="L9" s="21">
        <f t="shared" si="1"/>
        <v>0.0908178227500297</v>
      </c>
      <c r="M9" s="22">
        <v>0.0958295334462443</v>
      </c>
    </row>
    <row r="10" ht="22.5" customHeight="1" spans="1:13">
      <c r="A10" s="17">
        <v>19925</v>
      </c>
      <c r="B10" s="23" t="s">
        <v>21</v>
      </c>
      <c r="C10" s="24">
        <v>2180.06</v>
      </c>
      <c r="D10" s="25">
        <v>2200</v>
      </c>
      <c r="E10" s="25">
        <v>901.85</v>
      </c>
      <c r="F10" s="21">
        <f t="shared" si="0"/>
        <v>0.409931818181818</v>
      </c>
      <c r="G10" s="22">
        <v>0.00914653725126834</v>
      </c>
      <c r="H10" s="23" t="s">
        <v>22</v>
      </c>
      <c r="I10" s="24">
        <v>1299.88</v>
      </c>
      <c r="J10" s="25">
        <v>2243.18</v>
      </c>
      <c r="K10" s="25">
        <v>346.15</v>
      </c>
      <c r="L10" s="21">
        <f t="shared" si="1"/>
        <v>0.154312181813319</v>
      </c>
      <c r="M10" s="22">
        <v>0.72568237068037</v>
      </c>
    </row>
    <row r="11" ht="22.5" customHeight="1" spans="1:13">
      <c r="A11" s="17">
        <v>19925</v>
      </c>
      <c r="B11" s="23" t="s">
        <v>23</v>
      </c>
      <c r="C11" s="24">
        <v>709.04</v>
      </c>
      <c r="D11" s="25">
        <v>720</v>
      </c>
      <c r="E11" s="25">
        <v>285.63</v>
      </c>
      <c r="F11" s="21">
        <f t="shared" si="0"/>
        <v>0.396708333333333</v>
      </c>
      <c r="G11" s="22">
        <v>0.0154575200270789</v>
      </c>
      <c r="H11" s="23" t="s">
        <v>24</v>
      </c>
      <c r="I11" s="24">
        <v>7727.72</v>
      </c>
      <c r="J11" s="25">
        <v>13479.73</v>
      </c>
      <c r="K11" s="25">
        <v>5375.84</v>
      </c>
      <c r="L11" s="21">
        <f t="shared" si="1"/>
        <v>0.39880917496122</v>
      </c>
      <c r="M11" s="22">
        <v>0.744334680863178</v>
      </c>
    </row>
    <row r="12" ht="22.5" customHeight="1" spans="1:13">
      <c r="A12" s="17">
        <v>19925</v>
      </c>
      <c r="B12" s="23" t="s">
        <v>25</v>
      </c>
      <c r="C12" s="24">
        <v>743.77</v>
      </c>
      <c r="D12" s="25">
        <v>700</v>
      </c>
      <c r="E12" s="25"/>
      <c r="F12" s="21">
        <f t="shared" si="0"/>
        <v>0</v>
      </c>
      <c r="G12" s="22">
        <v>-0.0588488376783145</v>
      </c>
      <c r="H12" s="23" t="s">
        <v>26</v>
      </c>
      <c r="I12" s="24">
        <v>3373.4</v>
      </c>
      <c r="J12" s="25">
        <v>5937.12</v>
      </c>
      <c r="K12" s="25">
        <v>2454.87</v>
      </c>
      <c r="L12" s="21">
        <f t="shared" si="1"/>
        <v>0.413478252081817</v>
      </c>
      <c r="M12" s="22">
        <v>0.759981028042924</v>
      </c>
    </row>
    <row r="13" ht="22.5" customHeight="1" spans="1:13">
      <c r="A13" s="17">
        <v>19925</v>
      </c>
      <c r="B13" s="23" t="s">
        <v>27</v>
      </c>
      <c r="C13" s="24">
        <v>1965.15</v>
      </c>
      <c r="D13" s="25">
        <v>1819.17</v>
      </c>
      <c r="E13" s="25">
        <v>408.77</v>
      </c>
      <c r="F13" s="21">
        <f t="shared" si="0"/>
        <v>0.224701374802795</v>
      </c>
      <c r="G13" s="22">
        <v>-0.0742844057705519</v>
      </c>
      <c r="H13" s="23" t="s">
        <v>28</v>
      </c>
      <c r="I13" s="24">
        <v>2704.98</v>
      </c>
      <c r="J13" s="25">
        <v>7117.1</v>
      </c>
      <c r="K13" s="25">
        <v>1993.36</v>
      </c>
      <c r="L13" s="21">
        <f t="shared" si="1"/>
        <v>0.280080369813548</v>
      </c>
      <c r="M13" s="22">
        <v>1.63111002669151</v>
      </c>
    </row>
    <row r="14" ht="22.5" customHeight="1" spans="1:13">
      <c r="A14" s="17">
        <v>19925</v>
      </c>
      <c r="B14" s="23" t="s">
        <v>29</v>
      </c>
      <c r="C14" s="24">
        <v>1240</v>
      </c>
      <c r="D14" s="25">
        <v>1080.1</v>
      </c>
      <c r="E14" s="25">
        <v>622.6</v>
      </c>
      <c r="F14" s="21">
        <f t="shared" si="0"/>
        <v>0.576428108508471</v>
      </c>
      <c r="G14" s="22">
        <v>-0.128951612903226</v>
      </c>
      <c r="H14" s="23" t="s">
        <v>30</v>
      </c>
      <c r="I14" s="24">
        <v>5023.93</v>
      </c>
      <c r="J14" s="25">
        <v>9608.91</v>
      </c>
      <c r="K14" s="25">
        <v>3073.9965</v>
      </c>
      <c r="L14" s="21">
        <f t="shared" si="1"/>
        <v>0.319911051305507</v>
      </c>
      <c r="M14" s="22">
        <v>0.912628161618494</v>
      </c>
    </row>
    <row r="15" ht="22.5" customHeight="1" spans="1:13">
      <c r="A15" s="17">
        <v>19925</v>
      </c>
      <c r="B15" s="23" t="s">
        <v>31</v>
      </c>
      <c r="C15" s="24">
        <v>0</v>
      </c>
      <c r="D15" s="25">
        <v>35</v>
      </c>
      <c r="E15" s="25"/>
      <c r="F15" s="21">
        <f t="shared" si="0"/>
        <v>0</v>
      </c>
      <c r="G15" s="22"/>
      <c r="H15" s="23" t="s">
        <v>32</v>
      </c>
      <c r="I15" s="24">
        <v>2820.91</v>
      </c>
      <c r="J15" s="25">
        <v>4715.54</v>
      </c>
      <c r="K15" s="25">
        <v>1286.19</v>
      </c>
      <c r="L15" s="21">
        <f t="shared" si="1"/>
        <v>0.272755612294668</v>
      </c>
      <c r="M15" s="22">
        <v>0.671637875720955</v>
      </c>
    </row>
    <row r="16" ht="30" customHeight="1" spans="1:13">
      <c r="A16" s="17">
        <v>19925</v>
      </c>
      <c r="B16" s="23" t="s">
        <v>33</v>
      </c>
      <c r="C16" s="24">
        <v>2192.44</v>
      </c>
      <c r="D16" s="25">
        <v>1172.27</v>
      </c>
      <c r="E16" s="25">
        <v>636.38</v>
      </c>
      <c r="F16" s="21">
        <f t="shared" si="0"/>
        <v>0.542861286222457</v>
      </c>
      <c r="G16" s="22">
        <v>-0.465312619729616</v>
      </c>
      <c r="H16" s="23" t="s">
        <v>34</v>
      </c>
      <c r="I16" s="24">
        <v>438.85</v>
      </c>
      <c r="J16" s="25">
        <v>693.86</v>
      </c>
      <c r="K16" s="25">
        <v>146.52</v>
      </c>
      <c r="L16" s="21">
        <f t="shared" si="1"/>
        <v>0.211166517741331</v>
      </c>
      <c r="M16" s="22">
        <v>0.581086931753447</v>
      </c>
    </row>
    <row r="17" ht="22.5" customHeight="1" spans="1:13">
      <c r="A17" s="17">
        <v>19925</v>
      </c>
      <c r="B17" s="23" t="s">
        <v>35</v>
      </c>
      <c r="C17" s="24">
        <v>46.23</v>
      </c>
      <c r="D17" s="25">
        <v>20</v>
      </c>
      <c r="E17" s="25">
        <v>9.18</v>
      </c>
      <c r="F17" s="21">
        <f t="shared" si="0"/>
        <v>0.459</v>
      </c>
      <c r="G17" s="22"/>
      <c r="H17" s="23" t="s">
        <v>36</v>
      </c>
      <c r="I17" s="24">
        <v>54.05</v>
      </c>
      <c r="J17" s="25">
        <v>0</v>
      </c>
      <c r="K17" s="25"/>
      <c r="L17" s="21"/>
      <c r="M17" s="22">
        <v>-1</v>
      </c>
    </row>
    <row r="18" ht="18.95" customHeight="1" spans="1:13">
      <c r="A18" s="17">
        <v>19925</v>
      </c>
      <c r="B18" s="23" t="s">
        <v>37</v>
      </c>
      <c r="C18" s="24">
        <v>1718.53</v>
      </c>
      <c r="D18" s="25">
        <v>0</v>
      </c>
      <c r="E18" s="25">
        <v>35.2</v>
      </c>
      <c r="F18" s="21"/>
      <c r="G18" s="22">
        <v>-1</v>
      </c>
      <c r="H18" s="23" t="s">
        <v>38</v>
      </c>
      <c r="I18" s="24">
        <v>195.79</v>
      </c>
      <c r="J18" s="25">
        <v>212</v>
      </c>
      <c r="K18" s="25">
        <v>53</v>
      </c>
      <c r="L18" s="21">
        <f t="shared" si="1"/>
        <v>0.25</v>
      </c>
      <c r="M18" s="22">
        <v>0.0827927881914296</v>
      </c>
    </row>
    <row r="19" ht="30" customHeight="1" spans="1:13">
      <c r="A19" s="17">
        <v>19925</v>
      </c>
      <c r="B19" s="18" t="s">
        <v>39</v>
      </c>
      <c r="C19" s="19">
        <v>31953.34</v>
      </c>
      <c r="D19" s="20">
        <v>27140.5</v>
      </c>
      <c r="E19" s="20">
        <f>SUM(E20:E23)</f>
        <v>7814.3</v>
      </c>
      <c r="F19" s="21">
        <f t="shared" si="0"/>
        <v>0.287920266760008</v>
      </c>
      <c r="G19" s="22">
        <v>-0.150620874061992</v>
      </c>
      <c r="H19" s="23" t="s">
        <v>40</v>
      </c>
      <c r="I19" s="24">
        <v>4763.83</v>
      </c>
      <c r="J19" s="25">
        <v>2163.65</v>
      </c>
      <c r="K19" s="25">
        <v>825.08</v>
      </c>
      <c r="L19" s="21">
        <f t="shared" si="1"/>
        <v>0.381337092413283</v>
      </c>
      <c r="M19" s="22">
        <v>-0.545817126135903</v>
      </c>
    </row>
    <row r="20" ht="29.25" spans="1:13">
      <c r="A20" s="17">
        <v>19925</v>
      </c>
      <c r="B20" s="26" t="s">
        <v>41</v>
      </c>
      <c r="C20" s="27">
        <v>14300</v>
      </c>
      <c r="D20" s="28">
        <v>15000</v>
      </c>
      <c r="E20" s="28"/>
      <c r="F20" s="21">
        <f t="shared" si="0"/>
        <v>0</v>
      </c>
      <c r="G20" s="22">
        <v>0.048951048951049</v>
      </c>
      <c r="H20" s="23" t="s">
        <v>42</v>
      </c>
      <c r="I20" s="24">
        <v>204</v>
      </c>
      <c r="J20" s="25">
        <v>204</v>
      </c>
      <c r="K20" s="25">
        <v>51</v>
      </c>
      <c r="L20" s="21">
        <f t="shared" si="1"/>
        <v>0.25</v>
      </c>
      <c r="M20" s="22">
        <v>0</v>
      </c>
    </row>
    <row r="21" ht="22.5" customHeight="1" spans="1:13">
      <c r="A21" s="17">
        <v>19925</v>
      </c>
      <c r="B21" s="29" t="s">
        <v>43</v>
      </c>
      <c r="C21" s="24">
        <v>10399.56</v>
      </c>
      <c r="D21" s="25">
        <v>9647.9</v>
      </c>
      <c r="E21" s="25">
        <f>560+4050+539.89</f>
        <v>5149.89</v>
      </c>
      <c r="F21" s="21">
        <f t="shared" si="0"/>
        <v>0.533783517656692</v>
      </c>
      <c r="G21" s="22">
        <v>-0.072278057917835</v>
      </c>
      <c r="H21" s="23" t="s">
        <v>44</v>
      </c>
      <c r="I21" s="24">
        <v>891.6</v>
      </c>
      <c r="J21" s="28">
        <v>2572.59</v>
      </c>
      <c r="K21" s="28">
        <v>625.14</v>
      </c>
      <c r="L21" s="21">
        <f t="shared" si="1"/>
        <v>0.243000244889392</v>
      </c>
      <c r="M21" s="22"/>
    </row>
    <row r="22" ht="22.5" customHeight="1" spans="1:13">
      <c r="A22" s="17"/>
      <c r="B22" s="29" t="s">
        <v>45</v>
      </c>
      <c r="C22" s="24">
        <v>1961.48</v>
      </c>
      <c r="D22" s="25">
        <v>1243.05</v>
      </c>
      <c r="E22" s="25">
        <v>1025.92</v>
      </c>
      <c r="F22" s="21">
        <f t="shared" si="0"/>
        <v>0.82532480592092</v>
      </c>
      <c r="G22" s="22">
        <v>-0.366269347635459</v>
      </c>
      <c r="H22" s="23" t="s">
        <v>46</v>
      </c>
      <c r="I22" s="24"/>
      <c r="J22" s="28">
        <v>1400</v>
      </c>
      <c r="K22" s="28"/>
      <c r="L22" s="21">
        <f t="shared" si="1"/>
        <v>0</v>
      </c>
      <c r="M22" s="22"/>
    </row>
    <row r="23" ht="22.5" customHeight="1" spans="1:13">
      <c r="A23" s="17">
        <v>19925</v>
      </c>
      <c r="B23" s="29" t="s">
        <v>47</v>
      </c>
      <c r="C23" s="24">
        <v>5292.3</v>
      </c>
      <c r="D23" s="25">
        <v>1249.55</v>
      </c>
      <c r="E23" s="25">
        <v>1638.49</v>
      </c>
      <c r="F23" s="21">
        <f t="shared" si="0"/>
        <v>1.31126405505982</v>
      </c>
      <c r="G23" s="22">
        <v>-0.763892825425618</v>
      </c>
      <c r="H23" s="18" t="s">
        <v>48</v>
      </c>
      <c r="I23" s="19">
        <v>517.52</v>
      </c>
      <c r="J23" s="20">
        <v>458</v>
      </c>
      <c r="K23" s="20">
        <v>87.87</v>
      </c>
      <c r="L23" s="21">
        <f t="shared" si="1"/>
        <v>0.191855895196507</v>
      </c>
      <c r="M23" s="22">
        <v>-0.115010047920853</v>
      </c>
    </row>
    <row r="24" ht="21" customHeight="1" spans="1:13">
      <c r="A24" s="17">
        <v>19925</v>
      </c>
      <c r="B24" s="18" t="s">
        <v>49</v>
      </c>
      <c r="C24" s="19">
        <v>441</v>
      </c>
      <c r="D24" s="20">
        <v>1982.78</v>
      </c>
      <c r="E24" s="20">
        <v>223.5</v>
      </c>
      <c r="F24" s="21">
        <f t="shared" si="0"/>
        <v>0.112720523709136</v>
      </c>
      <c r="G24" s="22">
        <v>3.49609977324263</v>
      </c>
      <c r="H24" s="18" t="s">
        <v>50</v>
      </c>
      <c r="I24" s="19">
        <v>0.49</v>
      </c>
      <c r="J24" s="20"/>
      <c r="K24" s="60">
        <v>0.24</v>
      </c>
      <c r="L24" s="21"/>
      <c r="M24" s="22"/>
    </row>
    <row r="25" ht="24" customHeight="1" spans="1:13">
      <c r="A25" s="17"/>
      <c r="B25" s="18" t="s">
        <v>51</v>
      </c>
      <c r="C25" s="30"/>
      <c r="D25" s="20">
        <v>34724.82</v>
      </c>
      <c r="E25" s="20"/>
      <c r="F25" s="21">
        <f t="shared" si="0"/>
        <v>0</v>
      </c>
      <c r="G25" s="22"/>
      <c r="H25" s="18" t="s">
        <v>52</v>
      </c>
      <c r="I25" s="19">
        <v>441</v>
      </c>
      <c r="J25" s="20">
        <v>1983</v>
      </c>
      <c r="K25" s="20"/>
      <c r="L25" s="21">
        <f t="shared" ref="L25:L53" si="2">K25/J25</f>
        <v>0</v>
      </c>
      <c r="M25" s="22">
        <v>3.49659863945578</v>
      </c>
    </row>
    <row r="26" ht="24" customHeight="1" spans="1:13">
      <c r="A26" s="17"/>
      <c r="B26" s="18" t="s">
        <v>53</v>
      </c>
      <c r="C26" s="19"/>
      <c r="D26" s="20">
        <v>13507.18</v>
      </c>
      <c r="E26" s="20"/>
      <c r="F26" s="21">
        <f t="shared" si="0"/>
        <v>0</v>
      </c>
      <c r="G26" s="22"/>
      <c r="H26" s="18" t="s">
        <v>54</v>
      </c>
      <c r="I26" s="19">
        <v>5000</v>
      </c>
      <c r="J26" s="20">
        <v>14300</v>
      </c>
      <c r="K26" s="20">
        <v>5050</v>
      </c>
      <c r="L26" s="21">
        <f t="shared" si="2"/>
        <v>0.353146853146853</v>
      </c>
      <c r="M26" s="22">
        <v>1.86</v>
      </c>
    </row>
    <row r="27" ht="24" customHeight="1" spans="1:13">
      <c r="A27" s="17"/>
      <c r="B27" s="18" t="s">
        <v>55</v>
      </c>
      <c r="C27" s="19">
        <v>3060</v>
      </c>
      <c r="D27" s="20">
        <v>31000</v>
      </c>
      <c r="E27" s="20"/>
      <c r="F27" s="21">
        <f t="shared" si="0"/>
        <v>0</v>
      </c>
      <c r="G27" s="22">
        <v>9.13071895424837</v>
      </c>
      <c r="H27" s="18"/>
      <c r="I27" s="19"/>
      <c r="J27" s="20"/>
      <c r="K27" s="20"/>
      <c r="L27" s="21"/>
      <c r="M27" s="22"/>
    </row>
    <row r="28" ht="24" customHeight="1" spans="1:13">
      <c r="A28" s="17"/>
      <c r="B28" s="18"/>
      <c r="C28" s="19"/>
      <c r="D28" s="20"/>
      <c r="E28" s="20"/>
      <c r="F28" s="21"/>
      <c r="G28" s="22"/>
      <c r="H28" s="18"/>
      <c r="I28" s="19"/>
      <c r="J28" s="20"/>
      <c r="K28" s="20"/>
      <c r="L28" s="21"/>
      <c r="M28" s="22"/>
    </row>
    <row r="29" ht="22.5" customHeight="1" spans="1:14">
      <c r="A29" s="17">
        <v>19925</v>
      </c>
      <c r="B29" s="14" t="s">
        <v>56</v>
      </c>
      <c r="C29" s="19">
        <v>68122.69</v>
      </c>
      <c r="D29" s="20">
        <v>135335.82</v>
      </c>
      <c r="E29" s="20">
        <f>E27+E26+E25+E24+E19+E5</f>
        <v>23861.66</v>
      </c>
      <c r="F29" s="21">
        <f t="shared" si="0"/>
        <v>0.176314445059704</v>
      </c>
      <c r="G29" s="22">
        <v>0.986648207814459</v>
      </c>
      <c r="H29" s="14" t="s">
        <v>57</v>
      </c>
      <c r="I29" s="19">
        <v>64850.72</v>
      </c>
      <c r="J29" s="20">
        <v>135261.89</v>
      </c>
      <c r="K29" s="20">
        <f>K26+K25+K24+K23+K5</f>
        <v>35047.8065</v>
      </c>
      <c r="L29" s="21">
        <f t="shared" si="2"/>
        <v>0.259110725866687</v>
      </c>
      <c r="M29" s="22">
        <v>1.08574230170459</v>
      </c>
      <c r="N29" s="61"/>
    </row>
    <row r="30" ht="11.25" customHeight="1" spans="2:13">
      <c r="B30" s="31"/>
      <c r="C30" s="32"/>
      <c r="D30" s="33"/>
      <c r="E30" s="33"/>
      <c r="F30" s="34"/>
      <c r="G30" s="35"/>
      <c r="H30" s="31"/>
      <c r="I30" s="32"/>
      <c r="J30" s="33"/>
      <c r="K30" s="33"/>
      <c r="L30" s="34"/>
      <c r="M30" s="35"/>
    </row>
    <row r="31" ht="22.5" customHeight="1" spans="1:13">
      <c r="A31" s="17"/>
      <c r="B31" s="18" t="s">
        <v>58</v>
      </c>
      <c r="C31" s="19">
        <v>51797.56</v>
      </c>
      <c r="D31" s="20">
        <v>124288.6</v>
      </c>
      <c r="E31" s="20">
        <f>SUM(E32:E35)</f>
        <v>27094.71</v>
      </c>
      <c r="F31" s="21">
        <f t="shared" si="0"/>
        <v>0.217998352222167</v>
      </c>
      <c r="G31" s="22">
        <v>1.39950684935738</v>
      </c>
      <c r="H31" s="18" t="s">
        <v>59</v>
      </c>
      <c r="I31" s="19">
        <v>7938.44</v>
      </c>
      <c r="J31" s="20">
        <v>111780.59</v>
      </c>
      <c r="K31" s="20">
        <f>K32+K38</f>
        <v>44114.67</v>
      </c>
      <c r="L31" s="21">
        <f t="shared" si="2"/>
        <v>0.394654116604681</v>
      </c>
      <c r="M31" s="22">
        <v>13.0809264792579</v>
      </c>
    </row>
    <row r="32" ht="22.5" customHeight="1" spans="1:13">
      <c r="A32" s="17"/>
      <c r="B32" s="23" t="s">
        <v>60</v>
      </c>
      <c r="C32" s="24">
        <v>49609.68</v>
      </c>
      <c r="D32" s="25">
        <v>122638.6</v>
      </c>
      <c r="E32" s="25">
        <v>26267.71</v>
      </c>
      <c r="F32" s="21">
        <f t="shared" si="0"/>
        <v>0.214187947350997</v>
      </c>
      <c r="G32" s="22">
        <v>1.47206996699031</v>
      </c>
      <c r="H32" s="18" t="s">
        <v>61</v>
      </c>
      <c r="I32" s="19">
        <v>7637.33</v>
      </c>
      <c r="J32" s="20">
        <v>111390.9</v>
      </c>
      <c r="K32" s="20">
        <f>K33+K34+K35</f>
        <v>43932.14</v>
      </c>
      <c r="L32" s="21">
        <f t="shared" si="2"/>
        <v>0.394396131102271</v>
      </c>
      <c r="M32" s="22">
        <v>13.5850578670818</v>
      </c>
    </row>
    <row r="33" ht="28.5" spans="1:13">
      <c r="A33" s="17"/>
      <c r="B33" s="23" t="s">
        <v>62</v>
      </c>
      <c r="C33" s="24">
        <v>2182.42</v>
      </c>
      <c r="D33" s="25">
        <v>1650</v>
      </c>
      <c r="E33" s="25">
        <v>827</v>
      </c>
      <c r="F33" s="21">
        <f t="shared" si="0"/>
        <v>0.501212121212121</v>
      </c>
      <c r="G33" s="22">
        <v>-0.243958541435654</v>
      </c>
      <c r="H33" s="23" t="s">
        <v>63</v>
      </c>
      <c r="I33" s="24">
        <v>6299.22</v>
      </c>
      <c r="J33" s="25">
        <v>109615.71</v>
      </c>
      <c r="K33" s="25">
        <v>43062.91</v>
      </c>
      <c r="L33" s="21">
        <f t="shared" si="2"/>
        <v>0.392853451389404</v>
      </c>
      <c r="M33" s="22">
        <v>16.4014735157686</v>
      </c>
    </row>
    <row r="34" ht="28.5" spans="1:13">
      <c r="A34" s="17"/>
      <c r="B34" s="23" t="s">
        <v>64</v>
      </c>
      <c r="C34" s="24">
        <v>5.46</v>
      </c>
      <c r="D34" s="25"/>
      <c r="E34" s="25"/>
      <c r="F34" s="21"/>
      <c r="G34" s="22">
        <v>-1</v>
      </c>
      <c r="H34" s="23" t="s">
        <v>65</v>
      </c>
      <c r="I34" s="24"/>
      <c r="J34" s="25"/>
      <c r="K34" s="25"/>
      <c r="L34" s="21"/>
      <c r="M34" s="22"/>
    </row>
    <row r="35" ht="24" customHeight="1" spans="1:13">
      <c r="A35" s="17"/>
      <c r="B35" s="23" t="s">
        <v>66</v>
      </c>
      <c r="C35" s="24"/>
      <c r="D35" s="25"/>
      <c r="E35" s="25"/>
      <c r="F35" s="21"/>
      <c r="G35" s="22"/>
      <c r="H35" s="23" t="s">
        <v>67</v>
      </c>
      <c r="I35" s="24">
        <v>1338.11</v>
      </c>
      <c r="J35" s="25">
        <v>1775.19</v>
      </c>
      <c r="K35" s="25">
        <v>869.23</v>
      </c>
      <c r="L35" s="21">
        <f t="shared" si="2"/>
        <v>0.489654628518637</v>
      </c>
      <c r="M35" s="22">
        <v>0.326639812870392</v>
      </c>
    </row>
    <row r="36" ht="27" customHeight="1" spans="1:13">
      <c r="A36" s="17"/>
      <c r="B36" s="23"/>
      <c r="C36" s="24"/>
      <c r="D36" s="25"/>
      <c r="E36" s="25"/>
      <c r="F36" s="21"/>
      <c r="G36" s="22"/>
      <c r="H36" s="23"/>
      <c r="I36" s="24"/>
      <c r="J36" s="25"/>
      <c r="K36" s="25"/>
      <c r="L36" s="21"/>
      <c r="M36" s="22"/>
    </row>
    <row r="37" ht="27" customHeight="1" spans="1:13">
      <c r="A37" s="17"/>
      <c r="B37" s="18" t="s">
        <v>68</v>
      </c>
      <c r="C37" s="19">
        <v>306.95</v>
      </c>
      <c r="D37" s="20">
        <v>306.95</v>
      </c>
      <c r="E37" s="20">
        <v>296.53</v>
      </c>
      <c r="F37" s="21">
        <f t="shared" si="0"/>
        <v>0.966053103111256</v>
      </c>
      <c r="G37" s="22">
        <v>0</v>
      </c>
      <c r="H37" s="23"/>
      <c r="I37" s="24"/>
      <c r="J37" s="25"/>
      <c r="K37" s="25"/>
      <c r="L37" s="21"/>
      <c r="M37" s="22"/>
    </row>
    <row r="38" ht="22.5" customHeight="1" spans="1:13">
      <c r="A38" s="17"/>
      <c r="B38" s="23" t="s">
        <v>69</v>
      </c>
      <c r="C38" s="24"/>
      <c r="D38" s="25"/>
      <c r="E38" s="25"/>
      <c r="F38" s="21"/>
      <c r="G38" s="22"/>
      <c r="H38" s="18" t="s">
        <v>70</v>
      </c>
      <c r="I38" s="19">
        <v>301.11</v>
      </c>
      <c r="J38" s="20">
        <v>389.69</v>
      </c>
      <c r="K38" s="20">
        <f>K39</f>
        <v>182.53</v>
      </c>
      <c r="L38" s="21">
        <f t="shared" si="2"/>
        <v>0.468397957350715</v>
      </c>
      <c r="M38" s="22">
        <v>0.294178207299658</v>
      </c>
    </row>
    <row r="39" ht="28.5" spans="1:13">
      <c r="A39" s="17"/>
      <c r="B39" s="23" t="s">
        <v>71</v>
      </c>
      <c r="C39" s="24">
        <v>306.95</v>
      </c>
      <c r="D39" s="25">
        <v>306.95</v>
      </c>
      <c r="E39" s="25">
        <f>E40+E41</f>
        <v>296.53</v>
      </c>
      <c r="F39" s="21">
        <f t="shared" si="0"/>
        <v>0.966053103111256</v>
      </c>
      <c r="G39" s="22">
        <v>0</v>
      </c>
      <c r="H39" s="18" t="s">
        <v>72</v>
      </c>
      <c r="I39" s="19">
        <v>301.11</v>
      </c>
      <c r="J39" s="20">
        <v>389.69</v>
      </c>
      <c r="K39" s="20">
        <f>SUM(K40:K43)</f>
        <v>182.53</v>
      </c>
      <c r="L39" s="21">
        <f t="shared" si="2"/>
        <v>0.468397957350715</v>
      </c>
      <c r="M39" s="22">
        <v>0.294178207299658</v>
      </c>
    </row>
    <row r="40" ht="28.5" spans="1:13">
      <c r="A40" s="17"/>
      <c r="B40" s="23" t="s">
        <v>73</v>
      </c>
      <c r="C40" s="24">
        <v>293.17</v>
      </c>
      <c r="D40" s="25">
        <v>293.17</v>
      </c>
      <c r="E40" s="25">
        <v>296.53</v>
      </c>
      <c r="F40" s="21">
        <f t="shared" si="0"/>
        <v>1.01146092710714</v>
      </c>
      <c r="G40" s="22">
        <v>0</v>
      </c>
      <c r="H40" s="23" t="s">
        <v>74</v>
      </c>
      <c r="I40" s="24">
        <v>208.99</v>
      </c>
      <c r="J40" s="25">
        <v>90.89</v>
      </c>
      <c r="K40" s="25">
        <v>46</v>
      </c>
      <c r="L40" s="21">
        <f t="shared" si="2"/>
        <v>0.506106282319287</v>
      </c>
      <c r="M40" s="22">
        <v>-0.565098808555433</v>
      </c>
    </row>
    <row r="41" ht="28.5" spans="1:13">
      <c r="A41" s="17"/>
      <c r="B41" s="23" t="s">
        <v>75</v>
      </c>
      <c r="C41" s="24">
        <v>13.78</v>
      </c>
      <c r="D41" s="25">
        <v>13.78</v>
      </c>
      <c r="E41" s="25"/>
      <c r="F41" s="21">
        <f t="shared" si="0"/>
        <v>0</v>
      </c>
      <c r="G41" s="22">
        <v>0</v>
      </c>
      <c r="H41" s="23" t="s">
        <v>76</v>
      </c>
      <c r="I41" s="24">
        <v>9.83</v>
      </c>
      <c r="J41" s="25">
        <v>21.73</v>
      </c>
      <c r="K41" s="25"/>
      <c r="L41" s="21">
        <f t="shared" si="2"/>
        <v>0</v>
      </c>
      <c r="M41" s="22">
        <v>1.21057985757884</v>
      </c>
    </row>
    <row r="42" ht="28.5" spans="1:13">
      <c r="A42" s="17"/>
      <c r="B42" s="36"/>
      <c r="C42" s="37"/>
      <c r="D42" s="38"/>
      <c r="E42" s="38"/>
      <c r="F42" s="21"/>
      <c r="G42" s="22"/>
      <c r="H42" s="23" t="s">
        <v>77</v>
      </c>
      <c r="I42" s="24">
        <v>36.06</v>
      </c>
      <c r="J42" s="25">
        <v>153.44</v>
      </c>
      <c r="K42" s="25">
        <v>118.31</v>
      </c>
      <c r="L42" s="21">
        <f t="shared" si="2"/>
        <v>0.771050573514077</v>
      </c>
      <c r="M42" s="22">
        <v>3.25513033832501</v>
      </c>
    </row>
    <row r="43" s="1" customFormat="1" ht="28.5" spans="1:13">
      <c r="A43" s="39"/>
      <c r="B43" s="40"/>
      <c r="C43" s="41"/>
      <c r="D43" s="42"/>
      <c r="E43" s="42"/>
      <c r="F43" s="21"/>
      <c r="G43" s="22"/>
      <c r="H43" s="23" t="s">
        <v>78</v>
      </c>
      <c r="I43" s="24">
        <v>46.23</v>
      </c>
      <c r="J43" s="25">
        <v>123.63</v>
      </c>
      <c r="K43" s="25">
        <v>18.22</v>
      </c>
      <c r="L43" s="21">
        <f t="shared" si="2"/>
        <v>0.147375232548734</v>
      </c>
      <c r="M43" s="22">
        <v>1.67423750811162</v>
      </c>
    </row>
    <row r="44" ht="29.25" customHeight="1" spans="1:13">
      <c r="A44" s="17"/>
      <c r="B44" s="18" t="s">
        <v>79</v>
      </c>
      <c r="C44" s="30"/>
      <c r="D44" s="20">
        <v>18972.11</v>
      </c>
      <c r="E44" s="20"/>
      <c r="F44" s="21">
        <f t="shared" si="0"/>
        <v>0</v>
      </c>
      <c r="G44" s="22"/>
      <c r="H44" s="18" t="s">
        <v>80</v>
      </c>
      <c r="I44" s="19">
        <v>81.85</v>
      </c>
      <c r="J44" s="20">
        <v>82</v>
      </c>
      <c r="K44" s="20">
        <v>12.68</v>
      </c>
      <c r="L44" s="21">
        <f t="shared" si="2"/>
        <v>0.154634146341463</v>
      </c>
      <c r="M44" s="22">
        <v>0.00183262064752603</v>
      </c>
    </row>
    <row r="45" ht="29.25" customHeight="1" spans="1:13">
      <c r="A45" s="17"/>
      <c r="B45" s="43"/>
      <c r="C45" s="44"/>
      <c r="D45" s="45"/>
      <c r="E45" s="45"/>
      <c r="F45" s="21"/>
      <c r="G45" s="22"/>
      <c r="H45" s="43" t="s">
        <v>81</v>
      </c>
      <c r="I45" s="44">
        <v>3060</v>
      </c>
      <c r="J45" s="45">
        <v>31000</v>
      </c>
      <c r="K45" s="45"/>
      <c r="L45" s="21">
        <f t="shared" si="2"/>
        <v>0</v>
      </c>
      <c r="M45" s="22"/>
    </row>
    <row r="46" ht="22.5" customHeight="1" spans="1:14">
      <c r="A46" s="17"/>
      <c r="B46" s="46" t="s">
        <v>82</v>
      </c>
      <c r="C46" s="44">
        <v>52104.51</v>
      </c>
      <c r="D46" s="45">
        <v>143567.66</v>
      </c>
      <c r="E46" s="45">
        <f>E44+E37+E31</f>
        <v>27391.24</v>
      </c>
      <c r="F46" s="21">
        <f t="shared" si="0"/>
        <v>0.190789764212915</v>
      </c>
      <c r="G46" s="22">
        <v>1.75537875704042</v>
      </c>
      <c r="H46" s="46" t="s">
        <v>83</v>
      </c>
      <c r="I46" s="44">
        <v>11080.29</v>
      </c>
      <c r="J46" s="45">
        <v>142862.59</v>
      </c>
      <c r="K46" s="45">
        <f>K45+K44+K31</f>
        <v>44127.35</v>
      </c>
      <c r="L46" s="21">
        <f t="shared" si="2"/>
        <v>0.308879672418091</v>
      </c>
      <c r="M46" s="22">
        <v>11.8933980969812</v>
      </c>
      <c r="N46" s="62"/>
    </row>
    <row r="47" ht="10.5" customHeight="1" spans="1:13">
      <c r="A47" s="47"/>
      <c r="B47" s="48"/>
      <c r="C47" s="49"/>
      <c r="D47" s="50"/>
      <c r="E47" s="50"/>
      <c r="F47" s="34"/>
      <c r="G47" s="51"/>
      <c r="H47" s="48"/>
      <c r="I47" s="49"/>
      <c r="J47" s="50"/>
      <c r="K47" s="50"/>
      <c r="L47" s="34"/>
      <c r="M47" s="63"/>
    </row>
    <row r="48" ht="24.75" hidden="1" customHeight="1" spans="1:13">
      <c r="A48" s="52"/>
      <c r="B48" s="18" t="s">
        <v>84</v>
      </c>
      <c r="C48" s="19">
        <v>0</v>
      </c>
      <c r="D48" s="20"/>
      <c r="E48" s="20"/>
      <c r="F48" s="21" t="e">
        <f t="shared" si="0"/>
        <v>#DIV/0!</v>
      </c>
      <c r="G48" s="22" t="e">
        <v>#DIV/0!</v>
      </c>
      <c r="H48" s="18" t="s">
        <v>85</v>
      </c>
      <c r="I48" s="19">
        <v>0</v>
      </c>
      <c r="J48" s="20"/>
      <c r="K48" s="20"/>
      <c r="L48" s="21" t="e">
        <f t="shared" si="2"/>
        <v>#DIV/0!</v>
      </c>
      <c r="M48" s="22" t="e">
        <v>#DIV/0!</v>
      </c>
    </row>
    <row r="49" ht="24.75" customHeight="1" spans="1:13">
      <c r="A49" s="52"/>
      <c r="B49" s="18" t="s">
        <v>86</v>
      </c>
      <c r="C49" s="19">
        <v>9883.5</v>
      </c>
      <c r="D49" s="20">
        <v>10574.04</v>
      </c>
      <c r="E49" s="20">
        <v>3702.35</v>
      </c>
      <c r="F49" s="21">
        <f t="shared" si="0"/>
        <v>0.350135804290508</v>
      </c>
      <c r="G49" s="22">
        <v>0.0698679617544393</v>
      </c>
      <c r="H49" s="18" t="s">
        <v>87</v>
      </c>
      <c r="I49" s="19">
        <v>9684.14</v>
      </c>
      <c r="J49" s="20">
        <v>10424.04</v>
      </c>
      <c r="K49" s="20">
        <v>3849.22</v>
      </c>
      <c r="L49" s="21">
        <f t="shared" si="2"/>
        <v>0.369263740354028</v>
      </c>
      <c r="M49" s="22">
        <v>0.0764032738064507</v>
      </c>
    </row>
    <row r="50" ht="24.75" customHeight="1" spans="1:13">
      <c r="A50" s="52"/>
      <c r="B50" s="18" t="s">
        <v>88</v>
      </c>
      <c r="C50" s="19">
        <v>718.86</v>
      </c>
      <c r="D50" s="20"/>
      <c r="E50" s="20"/>
      <c r="F50" s="21"/>
      <c r="G50" s="22">
        <v>-1</v>
      </c>
      <c r="H50" s="18" t="s">
        <v>89</v>
      </c>
      <c r="I50" s="19">
        <v>376.28</v>
      </c>
      <c r="J50" s="20"/>
      <c r="K50" s="20"/>
      <c r="L50" s="21"/>
      <c r="M50" s="22">
        <v>-1</v>
      </c>
    </row>
    <row r="51" s="1" customFormat="1" ht="24.75" customHeight="1" spans="1:13">
      <c r="A51" s="53"/>
      <c r="B51" s="14" t="s">
        <v>90</v>
      </c>
      <c r="C51" s="19">
        <v>10602.36</v>
      </c>
      <c r="D51" s="20">
        <v>10574.04</v>
      </c>
      <c r="E51" s="20">
        <f>E49</f>
        <v>3702.35</v>
      </c>
      <c r="F51" s="21">
        <f t="shared" si="0"/>
        <v>0.350135804290508</v>
      </c>
      <c r="G51" s="22">
        <v>-0.00267110341471141</v>
      </c>
      <c r="H51" s="14" t="s">
        <v>91</v>
      </c>
      <c r="I51" s="19">
        <v>10060.42</v>
      </c>
      <c r="J51" s="20">
        <v>10424.04</v>
      </c>
      <c r="K51" s="20">
        <f>K49</f>
        <v>3849.22</v>
      </c>
      <c r="L51" s="21">
        <f t="shared" si="2"/>
        <v>0.369263740354028</v>
      </c>
      <c r="M51" s="22">
        <v>0.0361436202464709</v>
      </c>
    </row>
    <row r="52" ht="10.5" customHeight="1" spans="1:13">
      <c r="A52" s="54"/>
      <c r="B52" s="55"/>
      <c r="C52" s="56"/>
      <c r="D52" s="57"/>
      <c r="E52" s="57"/>
      <c r="F52" s="34"/>
      <c r="G52" s="58"/>
      <c r="H52" s="55"/>
      <c r="I52" s="56"/>
      <c r="J52" s="57"/>
      <c r="K52" s="57"/>
      <c r="L52" s="34"/>
      <c r="M52" s="64"/>
    </row>
    <row r="53" ht="22.5" customHeight="1" spans="1:13">
      <c r="A53" s="17"/>
      <c r="B53" s="14" t="s">
        <v>92</v>
      </c>
      <c r="C53" s="19">
        <v>130829.56</v>
      </c>
      <c r="D53" s="20">
        <v>289477.52</v>
      </c>
      <c r="E53" s="20">
        <f>E51+E46+E29</f>
        <v>54955.25</v>
      </c>
      <c r="F53" s="21">
        <f t="shared" si="0"/>
        <v>0.189842893499986</v>
      </c>
      <c r="G53" s="22">
        <v>1.21263084581191</v>
      </c>
      <c r="H53" s="14" t="s">
        <v>93</v>
      </c>
      <c r="I53" s="19">
        <v>85991.43</v>
      </c>
      <c r="J53" s="20">
        <v>288548.52</v>
      </c>
      <c r="K53" s="20">
        <f>K51+K46+K29</f>
        <v>83024.3765</v>
      </c>
      <c r="L53" s="21">
        <f t="shared" si="2"/>
        <v>0.287731077255222</v>
      </c>
      <c r="M53" s="22">
        <v>2.35554973326993</v>
      </c>
    </row>
    <row r="54" ht="26.45" customHeight="1" spans="1:1">
      <c r="A54" s="17"/>
    </row>
    <row r="55" ht="26.45" customHeight="1" spans="1:1">
      <c r="A55" s="17"/>
    </row>
    <row r="56" ht="26.45" customHeight="1" spans="1:1">
      <c r="A56" s="17"/>
    </row>
    <row r="57" ht="26.45" customHeight="1" spans="1:1">
      <c r="A57" s="17"/>
    </row>
    <row r="58" ht="26.45" customHeight="1" spans="1:1">
      <c r="A58" s="17"/>
    </row>
    <row r="59" ht="26.45" customHeight="1" spans="1:1">
      <c r="A59" s="17"/>
    </row>
    <row r="60" ht="26.45" customHeight="1" spans="1:1">
      <c r="A60" s="17"/>
    </row>
    <row r="61" ht="26.45" customHeight="1" spans="1:1">
      <c r="A61" s="17"/>
    </row>
    <row r="62" ht="26.45" customHeight="1" spans="1:1">
      <c r="A62" s="17"/>
    </row>
    <row r="63" ht="26.45" customHeight="1" spans="1:1">
      <c r="A63" s="17"/>
    </row>
    <row r="64" ht="26.45" customHeight="1" spans="1:1">
      <c r="A64" s="17"/>
    </row>
    <row r="65" ht="26.45" customHeight="1" spans="1:1">
      <c r="A65" s="17"/>
    </row>
    <row r="66" ht="26.45" customHeight="1" spans="1:1">
      <c r="A66" s="17"/>
    </row>
    <row r="67" ht="26.45" customHeight="1" spans="1:1">
      <c r="A67" s="17"/>
    </row>
    <row r="68" ht="26.45" customHeight="1" spans="1:1">
      <c r="A68" s="17"/>
    </row>
  </sheetData>
  <mergeCells count="4">
    <mergeCell ref="B1:M1"/>
    <mergeCell ref="B3:G3"/>
    <mergeCell ref="H3:M3"/>
    <mergeCell ref="A3:A4"/>
  </mergeCells>
  <printOptions horizontalCentered="1"/>
  <pageMargins left="0.196527777777778" right="0.196527777777778" top="0.196527777777778" bottom="0.196527777777778" header="0.511805555555556" footer="0.511805555555556"/>
  <pageSetup paperSize="9" scale="56" pageOrder="overThenDown" orientation="portrait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人大报告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杜惠成</dc:creator>
  <cp:lastModifiedBy>Administrator</cp:lastModifiedBy>
  <dcterms:created xsi:type="dcterms:W3CDTF">2014-12-04T03:28:00Z</dcterms:created>
  <cp:lastPrinted>2018-01-26T02:30:00Z</cp:lastPrinted>
  <dcterms:modified xsi:type="dcterms:W3CDTF">2020-09-10T07:49:02Z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